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10788" activeTab="0"/>
  </bookViews>
  <sheets>
    <sheet name="Лист1" sheetId="1" r:id="rId1"/>
    <sheet name="Лист2" sheetId="2" r:id="rId2"/>
  </sheets>
  <definedNames>
    <definedName name="_xlnm.Print_Area" localSheetId="0">'Лист1'!$A$1:$CK$40</definedName>
  </definedNames>
  <calcPr fullCalcOnLoad="1"/>
</workbook>
</file>

<file path=xl/sharedStrings.xml><?xml version="1.0" encoding="utf-8"?>
<sst xmlns="http://schemas.openxmlformats.org/spreadsheetml/2006/main" count="316" uniqueCount="94">
  <si>
    <t>Наименование сельского поселения</t>
  </si>
  <si>
    <t>баллы</t>
  </si>
  <si>
    <t>%</t>
  </si>
  <si>
    <t>Занимаемое место по всем показателям</t>
  </si>
  <si>
    <t xml:space="preserve">Итого баллы по всем показателям 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</si>
  <si>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</si>
  <si>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</si>
  <si>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</si>
  <si>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</si>
  <si>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</si>
  <si>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</si>
  <si>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</si>
  <si>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</si>
  <si>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</si>
  <si>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</si>
  <si>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</si>
  <si>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</si>
  <si>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</si>
  <si>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</si>
  <si>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</si>
  <si>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</si>
  <si>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</si>
  <si>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</si>
  <si>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</si>
  <si>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</si>
  <si>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</si>
  <si>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</si>
  <si>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</si>
  <si>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</si>
  <si>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</si>
  <si>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</si>
  <si>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</si>
  <si>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Энтуганское</t>
  </si>
  <si>
    <t>Яшевское</t>
  </si>
  <si>
    <t>ИТОГО</t>
  </si>
  <si>
    <t>Чувашско-Кищаковское</t>
  </si>
  <si>
    <t>план</t>
  </si>
  <si>
    <t>собрано</t>
  </si>
  <si>
    <t>сравнение</t>
  </si>
  <si>
    <t>факт</t>
  </si>
  <si>
    <t>количество контрольных поручений</t>
  </si>
  <si>
    <t>исполнено в срок</t>
  </si>
  <si>
    <t xml:space="preserve">сравнение </t>
  </si>
  <si>
    <t>норматив</t>
  </si>
  <si>
    <t>Глава Буинского муниципального района РТ</t>
  </si>
  <si>
    <t>______________________М.А. Зяббаров</t>
  </si>
  <si>
    <t>ответственный Аглиулин Р.Р.</t>
  </si>
  <si>
    <t>ответственный Аглиуллин Р.Р.</t>
  </si>
  <si>
    <t>ответственный Валеева Р.Н.</t>
  </si>
  <si>
    <t>ответственный Мухаметзярова Л.С.</t>
  </si>
  <si>
    <t>ответственный Гиззатов И.Г.</t>
  </si>
  <si>
    <t>ответственный Голубева А.А.</t>
  </si>
  <si>
    <t>сумма с 1 человека</t>
  </si>
  <si>
    <t>сумма к сбору</t>
  </si>
  <si>
    <t>фактически собрано</t>
  </si>
  <si>
    <t>обеспеченность жильем на 1 человека</t>
  </si>
  <si>
    <t>ответственные Аглиуллин Р.Р. и Валеева Р.Н.</t>
  </si>
  <si>
    <t>ответственный Мифтахова Г.Р.</t>
  </si>
  <si>
    <t>родилось</t>
  </si>
  <si>
    <t>умерло</t>
  </si>
  <si>
    <t>прибыло</t>
  </si>
  <si>
    <t>выбыло</t>
  </si>
  <si>
    <t>прирост</t>
  </si>
  <si>
    <t>Ответственный Голубева А.А.</t>
  </si>
  <si>
    <t>обработано заявок</t>
  </si>
  <si>
    <t>Ответственный: отдел информатизации</t>
  </si>
  <si>
    <t>поступило заявок</t>
  </si>
  <si>
    <t>не исполнено в срок</t>
  </si>
  <si>
    <t>общая площадь</t>
  </si>
  <si>
    <r>
      <rPr>
        <b/>
        <sz val="16"/>
        <rFont val="Arial Cyr"/>
        <family val="0"/>
      </rPr>
      <t xml:space="preserve">1  </t>
    </r>
    <r>
      <rPr>
        <sz val="8"/>
        <rFont val="Arial Cyr"/>
        <family val="0"/>
      </rPr>
      <t xml:space="preserve">                                                                   Исполнение плана по земельному налогу, %. V=A/Bх100, где 
Фактически уплаченный налог к прогнозируемой сумме сбора, (%)    
</t>
    </r>
  </si>
  <si>
    <r>
      <rPr>
        <b/>
        <sz val="14"/>
        <rFont val="Arial Cyr"/>
        <family val="0"/>
      </rPr>
      <t xml:space="preserve">2 </t>
    </r>
    <r>
      <rPr>
        <sz val="8"/>
        <rFont val="Arial Cyr"/>
        <family val="0"/>
      </rPr>
      <t xml:space="preserve">                                                                            Исполнение плана по имущественному налогу физических лиц, % V=A/Bх100, где 
А - фактически уплаченная сумма налога в руб. к прогнозируемой сумме сбора в руб., (%)
</t>
    </r>
  </si>
  <si>
    <r>
      <rPr>
        <b/>
        <sz val="14"/>
        <rFont val="Arial Cyr"/>
        <family val="0"/>
      </rPr>
      <t xml:space="preserve">3 </t>
    </r>
    <r>
      <rPr>
        <sz val="8"/>
        <rFont val="Arial Cyr"/>
        <family val="0"/>
      </rPr>
      <t xml:space="preserve">                                                                           Динамика налоговых доходов бюджета, (тыс. руб.) V=A/Bх100, где:   А – налоговые  доходы  бюджета соответствующего периода отчетного года, тыс. руб.; В – налоговые доходы  бюджета соответствующего периода предшествующего года, тыс. руб.</t>
    </r>
  </si>
  <si>
    <r>
      <rPr>
        <b/>
        <sz val="14"/>
        <rFont val="Arial Cyr"/>
        <family val="0"/>
      </rPr>
      <t xml:space="preserve">4    </t>
    </r>
    <r>
      <rPr>
        <sz val="8"/>
        <rFont val="Arial Cyr"/>
        <family val="0"/>
      </rPr>
      <t xml:space="preserve">                                                                         Динамика неналоговых доходов бюджета, (тыс. руб.) V=A/Bх100, где:   А – и неналоговые доходы  бюджета соответствующего периода отчетного года, тыс. руб.; В – неналоговые доходы  бюджета соответствующего периода предшествующего года, тыс. руб.</t>
    </r>
  </si>
  <si>
    <r>
      <rPr>
        <b/>
        <sz val="14"/>
        <rFont val="Arial Cyr"/>
        <family val="0"/>
      </rPr>
      <t xml:space="preserve">5      </t>
    </r>
    <r>
      <rPr>
        <sz val="8"/>
        <rFont val="Arial Cyr"/>
        <family val="0"/>
      </rPr>
      <t xml:space="preserve">                                                                                       Собираемость средств  самообложения населения, V=A/Bх100, где
А - фактически уплаченная сумма руб., В -  прогнозируемая сумма  сбора руб.
</t>
    </r>
  </si>
  <si>
    <r>
      <rPr>
        <b/>
        <sz val="14"/>
        <rFont val="Arial Cyr"/>
        <family val="0"/>
      </rPr>
      <t xml:space="preserve">6 </t>
    </r>
    <r>
      <rPr>
        <sz val="8"/>
        <rFont val="Arial Cyr"/>
        <family val="0"/>
      </rPr>
      <t xml:space="preserve">                                                                     Обеспечение прироста поголовья крупного рогатого скота у населения (гол.). V=A/Bх100, где:   А – количество поголовья КРС соответствующего периода отчетного года, В – количество поголовья КРС соответствующего периода предшествующего года
(план прироста - 20%)
</t>
    </r>
  </si>
  <si>
    <r>
      <rPr>
        <b/>
        <sz val="14"/>
        <rFont val="Arial Cyr"/>
        <family val="0"/>
      </rPr>
      <t xml:space="preserve">7 </t>
    </r>
    <r>
      <rPr>
        <sz val="8"/>
        <rFont val="Arial Cyr"/>
        <family val="0"/>
      </rPr>
      <t xml:space="preserve">                                                                          Обеспечение прироста поголовья коров в личных пособных хозяйствах (гол). V=A/Bх100, где:   А – количество поголовья коров соответствующего периода отчетного года, В – количество поголовья коров соответствующего периода предшествующего года (план прироста - 20%)</t>
    </r>
  </si>
  <si>
    <r>
      <rPr>
        <b/>
        <sz val="14"/>
        <rFont val="Arial Cyr"/>
        <family val="0"/>
      </rPr>
      <t xml:space="preserve">8     </t>
    </r>
    <r>
      <rPr>
        <sz val="8"/>
        <rFont val="Arial Cyr"/>
        <family val="0"/>
      </rPr>
      <t xml:space="preserve">                                                               Своевременность исполнения контрольных поручений в системе электронного документооборота, (ед.). V=A/Bх100, где:   
А.- количество исполненных контрольных поручений в срок, В - общее количество контрольных поручений 
</t>
    </r>
  </si>
  <si>
    <r>
      <rPr>
        <b/>
        <sz val="14"/>
        <rFont val="Arial Cyr"/>
        <family val="0"/>
      </rPr>
      <t xml:space="preserve">9 </t>
    </r>
    <r>
      <rPr>
        <sz val="8"/>
        <rFont val="Arial Cyr"/>
        <family val="0"/>
      </rPr>
      <t xml:space="preserve">                                                                                                                      Ввод жилья, (кв. м.) на одного жителя. V=A/B, где:   А – общая площадь вновь построенного жилья, кв.м.; В – среднегодовая численность населения СП, человек  </t>
    </r>
  </si>
  <si>
    <r>
      <rPr>
        <b/>
        <sz val="14"/>
        <rFont val="Arial Cyr"/>
        <family val="0"/>
      </rPr>
      <t xml:space="preserve">10 </t>
    </r>
    <r>
      <rPr>
        <sz val="8"/>
        <rFont val="Arial Cyr"/>
        <family val="0"/>
      </rPr>
      <t xml:space="preserve">                                                                                Меры поддержки КФХ, семейных ферм, малых форм хозяйствования - сумма полученной поддержки. V=A/B*100, где: 
 А - сумма полученной поддержки,
В- общее количество домохозяйств</t>
    </r>
  </si>
  <si>
    <r>
      <rPr>
        <b/>
        <sz val="14"/>
        <rFont val="Arial Cyr"/>
        <family val="0"/>
      </rPr>
      <t xml:space="preserve">11  </t>
    </r>
    <r>
      <rPr>
        <sz val="8"/>
        <rFont val="Arial Cyr"/>
        <family val="0"/>
      </rPr>
      <t xml:space="preserve">                                                                         Развитие малого предпринимательства (количество зарегистрированных ИП)</t>
    </r>
  </si>
  <si>
    <r>
      <rPr>
        <b/>
        <sz val="14"/>
        <rFont val="Arial Cyr"/>
        <family val="0"/>
      </rPr>
      <t xml:space="preserve">12 </t>
    </r>
    <r>
      <rPr>
        <sz val="8"/>
        <rFont val="Arial Cyr"/>
        <family val="0"/>
      </rPr>
      <t xml:space="preserve">                                                                          Развитие среднего предпринимательства, количество зарегистрированных КФХ, семейных ферм </t>
    </r>
  </si>
  <si>
    <r>
      <rPr>
        <b/>
        <sz val="14"/>
        <rFont val="Arial Cyr"/>
        <family val="0"/>
      </rPr>
      <t xml:space="preserve">13   </t>
    </r>
    <r>
      <rPr>
        <sz val="8"/>
        <rFont val="Arial Cyr"/>
        <family val="0"/>
      </rPr>
      <t xml:space="preserve">                                                                 Естественный прирост населения  (+), убыль. V=А-В/Сх100, где 
А - количество родившихся  В - количество умерших, С - среднегодовая численность населения 
(-), (единиц на 100 чел. населения)
</t>
    </r>
  </si>
  <si>
    <r>
      <rPr>
        <b/>
        <sz val="14"/>
        <rFont val="Arial Cyr"/>
        <family val="0"/>
      </rPr>
      <t xml:space="preserve">14   </t>
    </r>
    <r>
      <rPr>
        <sz val="8"/>
        <rFont val="Arial Cyr"/>
        <family val="0"/>
      </rPr>
      <t xml:space="preserve">                                                                   Механический прирост населения (+), убыль. V=А-В/Сх100, где 
А - количествоприбывших  В - количество убывших, С - среднегодовая численность населения 
(-), (единиц на 100 чел. населения)
</t>
    </r>
  </si>
  <si>
    <r>
      <rPr>
        <b/>
        <sz val="14"/>
        <rFont val="Arial Cyr"/>
        <family val="0"/>
      </rPr>
      <t xml:space="preserve">15       </t>
    </r>
    <r>
      <rPr>
        <sz val="8"/>
        <rFont val="Arial Cyr"/>
        <family val="0"/>
      </rPr>
      <t xml:space="preserve">                                                                    Количество обработанных записей по модулю АИС ЗАГС </t>
    </r>
  </si>
  <si>
    <r>
      <rPr>
        <b/>
        <sz val="14"/>
        <rFont val="Arial Cyr"/>
        <family val="0"/>
      </rPr>
      <t xml:space="preserve">16   </t>
    </r>
    <r>
      <rPr>
        <sz val="8"/>
        <rFont val="Arial Cyr"/>
        <family val="0"/>
      </rPr>
      <t xml:space="preserve">                                                       Обеспеченность населения площадью стационарных торговых объектов. V=A/Bх100, где
А - фактическое количество торговых объектов, В - норматив минимальной обеспеченности площадью торговых объектов местного значения
 </t>
    </r>
  </si>
  <si>
    <r>
      <rPr>
        <b/>
        <sz val="14"/>
        <rFont val="Arial Cyr"/>
        <family val="0"/>
      </rPr>
      <t xml:space="preserve">17   </t>
    </r>
    <r>
      <rPr>
        <sz val="8"/>
        <rFont val="Arial Cyr"/>
        <family val="0"/>
      </rPr>
      <t xml:space="preserve">                                                                  Обеспечение информационного пополнения и обновления сайтов поселений. (План 4 новости 1 публикация в месяц).
Количество размещенного материала (ед.)  за отчетный период
 </t>
    </r>
  </si>
  <si>
    <r>
      <rPr>
        <b/>
        <sz val="14"/>
        <rFont val="Arial Cyr"/>
        <family val="0"/>
      </rPr>
      <t xml:space="preserve">18     </t>
    </r>
    <r>
      <rPr>
        <sz val="8"/>
        <rFont val="Arial Cyr"/>
        <family val="0"/>
      </rPr>
      <t xml:space="preserve">                                                                Выполнение плановых значений по объему инвестиций в основной капитал (гранты, лизинг-гранты, спонсорские средства). Плановое значение - 20% от утвержденного бюджета сельского поселения </t>
    </r>
  </si>
  <si>
    <t>Наименование СП в соответствии с занимаемым местом в рейтинге</t>
  </si>
  <si>
    <t>Количество наличных хозяйств на 01.01.2018</t>
  </si>
  <si>
    <t>Численность наличного населения на 01.01.2018</t>
  </si>
  <si>
    <t>Количество баллов</t>
  </si>
  <si>
    <t>Рейтинг СП за первый квартал 2018 года</t>
  </si>
  <si>
    <t>недоимка за 2017</t>
  </si>
  <si>
    <t xml:space="preserve">недоимка за 2017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</si>
</sst>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i/>
      <sz val="6"/>
      <color indexed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wrapText="1"/>
    </xf>
    <xf numFmtId="1" fontId="10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 wrapText="1"/>
    </xf>
    <xf numFmtId="1" fontId="8" fillId="7" borderId="10" xfId="0" applyNumberFormat="1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49"/>
  <sheetViews>
    <sheetView tabSelected="1" zoomScale="80" zoomScaleNormal="80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8" sqref="K8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10.125" style="9" bestFit="1" customWidth="1"/>
    <col min="4" max="4" width="9.50390625" style="9" customWidth="1"/>
    <col min="5" max="5" width="8.50390625" style="9" customWidth="1"/>
    <col min="6" max="6" width="8.625" style="9" customWidth="1"/>
    <col min="7" max="7" width="7.375" style="9" customWidth="1"/>
    <col min="8" max="8" width="7.125" style="9" customWidth="1"/>
    <col min="9" max="11" width="8.875" style="9" customWidth="1"/>
    <col min="12" max="12" width="7.375" style="9" customWidth="1"/>
    <col min="13" max="15" width="8.875" style="9" customWidth="1"/>
    <col min="16" max="16" width="7.75390625" style="9" customWidth="1"/>
    <col min="17" max="17" width="17.625" style="9" customWidth="1"/>
    <col min="18" max="20" width="8.875" style="9" customWidth="1"/>
    <col min="21" max="21" width="7.50390625" style="9" customWidth="1"/>
    <col min="22" max="25" width="8.875" style="9" customWidth="1"/>
    <col min="26" max="26" width="6.625" style="9" customWidth="1"/>
    <col min="27" max="27" width="8.875" style="9" customWidth="1"/>
    <col min="28" max="28" width="8.50390625" style="9" customWidth="1"/>
    <col min="29" max="29" width="8.625" style="9" customWidth="1"/>
    <col min="30" max="30" width="7.375" style="9" customWidth="1"/>
    <col min="31" max="31" width="17.75390625" style="52" customWidth="1"/>
    <col min="32" max="34" width="8.875" style="9" customWidth="1"/>
    <col min="35" max="35" width="7.875" style="9" customWidth="1"/>
    <col min="36" max="36" width="9.50390625" style="9" customWidth="1"/>
    <col min="37" max="38" width="8.875" style="9" customWidth="1"/>
    <col min="39" max="39" width="8.125" style="9" customWidth="1"/>
    <col min="40" max="44" width="8.875" style="9" customWidth="1"/>
    <col min="45" max="45" width="7.625" style="9" customWidth="1"/>
    <col min="46" max="46" width="17.25390625" style="9" customWidth="1"/>
    <col min="47" max="49" width="8.875" style="9" customWidth="1"/>
    <col min="50" max="50" width="7.00390625" style="9" customWidth="1"/>
    <col min="51" max="53" width="8.875" style="9" customWidth="1"/>
    <col min="54" max="54" width="7.625" style="9" customWidth="1"/>
    <col min="55" max="57" width="8.875" style="9" customWidth="1"/>
    <col min="58" max="58" width="7.125" style="9" customWidth="1"/>
    <col min="59" max="59" width="18.625" style="9" customWidth="1"/>
    <col min="60" max="66" width="8.875" style="9" customWidth="1"/>
    <col min="67" max="67" width="7.625" style="9" customWidth="1"/>
    <col min="68" max="68" width="8.875" style="9" customWidth="1"/>
    <col min="69" max="69" width="7.875" style="9" customWidth="1"/>
    <col min="70" max="70" width="7.75390625" style="9" customWidth="1"/>
    <col min="71" max="71" width="7.50390625" style="9" customWidth="1"/>
    <col min="72" max="72" width="18.125" style="9" customWidth="1"/>
    <col min="73" max="73" width="7.25390625" style="9" customWidth="1"/>
    <col min="74" max="74" width="7.00390625" style="9" customWidth="1"/>
    <col min="75" max="75" width="6.125" style="9" customWidth="1"/>
    <col min="76" max="76" width="6.75390625" style="9" customWidth="1"/>
    <col min="77" max="77" width="7.125" style="9" customWidth="1"/>
    <col min="78" max="78" width="6.25390625" style="9" customWidth="1"/>
    <col min="79" max="79" width="5.875" style="9" customWidth="1"/>
    <col min="80" max="80" width="6.625" style="9" customWidth="1"/>
    <col min="81" max="81" width="7.50390625" style="9" customWidth="1"/>
    <col min="82" max="82" width="7.75390625" style="9" customWidth="1"/>
    <col min="83" max="83" width="6.625" style="9" customWidth="1"/>
    <col min="84" max="84" width="8.00390625" style="9" customWidth="1"/>
    <col min="85" max="85" width="8.125" style="9" customWidth="1"/>
    <col min="86" max="86" width="3.125" style="9" customWidth="1"/>
    <col min="87" max="87" width="18.625" style="9" customWidth="1"/>
    <col min="88" max="88" width="10.00390625" style="9" customWidth="1"/>
    <col min="89" max="89" width="8.875" style="9" customWidth="1"/>
  </cols>
  <sheetData>
    <row r="1" spans="2:76" ht="24.75" customHeight="1">
      <c r="B1" s="69"/>
      <c r="C1" s="69"/>
      <c r="D1" s="69"/>
      <c r="E1" s="69"/>
      <c r="F1" s="80" t="s">
        <v>91</v>
      </c>
      <c r="G1" s="80"/>
      <c r="H1" s="80"/>
      <c r="I1" s="80"/>
      <c r="J1" s="80"/>
      <c r="K1" s="80"/>
      <c r="L1" s="80"/>
      <c r="M1" s="8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U1" s="70"/>
      <c r="BV1" s="70"/>
      <c r="BW1" s="70"/>
      <c r="BX1" s="70"/>
    </row>
    <row r="2" spans="6:61" ht="0.75" customHeight="1" hidden="1">
      <c r="F2" s="70" t="s">
        <v>44</v>
      </c>
      <c r="G2" s="70"/>
      <c r="H2" s="70"/>
      <c r="I2" s="70"/>
      <c r="J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</row>
    <row r="3" spans="6:61" ht="12.75" hidden="1">
      <c r="F3" s="70" t="s">
        <v>45</v>
      </c>
      <c r="G3" s="70"/>
      <c r="H3" s="70"/>
      <c r="I3" s="70"/>
      <c r="J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</row>
    <row r="4" spans="8:84" ht="6.75" customHeight="1" hidden="1"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2"/>
      <c r="BX4" s="72"/>
      <c r="BY4" s="17"/>
      <c r="BZ4" s="17"/>
      <c r="CA4" s="17"/>
      <c r="CB4" s="17"/>
      <c r="CC4" s="17"/>
      <c r="CD4" s="17"/>
      <c r="CE4" s="17"/>
      <c r="CF4" s="17"/>
    </row>
    <row r="5" ht="6" customHeight="1" hidden="1"/>
    <row r="6" spans="2:89" ht="109.5" customHeight="1">
      <c r="B6" s="73" t="s">
        <v>0</v>
      </c>
      <c r="C6" s="73" t="s">
        <v>88</v>
      </c>
      <c r="D6" s="73" t="s">
        <v>89</v>
      </c>
      <c r="E6" s="66" t="s">
        <v>69</v>
      </c>
      <c r="F6" s="67"/>
      <c r="G6" s="67"/>
      <c r="H6" s="68"/>
      <c r="I6" s="66" t="s">
        <v>70</v>
      </c>
      <c r="J6" s="67"/>
      <c r="K6" s="67"/>
      <c r="L6" s="68"/>
      <c r="M6" s="66" t="s">
        <v>71</v>
      </c>
      <c r="N6" s="67"/>
      <c r="O6" s="67"/>
      <c r="P6" s="68"/>
      <c r="Q6" s="37"/>
      <c r="R6" s="66" t="s">
        <v>72</v>
      </c>
      <c r="S6" s="67"/>
      <c r="T6" s="67"/>
      <c r="U6" s="68"/>
      <c r="V6" s="66" t="s">
        <v>73</v>
      </c>
      <c r="W6" s="67"/>
      <c r="X6" s="67"/>
      <c r="Y6" s="67"/>
      <c r="Z6" s="68"/>
      <c r="AA6" s="66" t="s">
        <v>74</v>
      </c>
      <c r="AB6" s="67"/>
      <c r="AC6" s="67"/>
      <c r="AD6" s="68"/>
      <c r="AE6" s="53"/>
      <c r="AF6" s="66" t="s">
        <v>75</v>
      </c>
      <c r="AG6" s="67"/>
      <c r="AH6" s="67"/>
      <c r="AI6" s="68"/>
      <c r="AJ6" s="66" t="s">
        <v>76</v>
      </c>
      <c r="AK6" s="67"/>
      <c r="AL6" s="67"/>
      <c r="AM6" s="68"/>
      <c r="AN6" s="66" t="s">
        <v>77</v>
      </c>
      <c r="AO6" s="67"/>
      <c r="AP6" s="67"/>
      <c r="AQ6" s="67"/>
      <c r="AR6" s="67"/>
      <c r="AS6" s="68"/>
      <c r="AT6" s="37"/>
      <c r="AU6" s="66" t="s">
        <v>78</v>
      </c>
      <c r="AV6" s="67"/>
      <c r="AW6" s="67"/>
      <c r="AX6" s="68"/>
      <c r="AY6" s="66" t="s">
        <v>79</v>
      </c>
      <c r="AZ6" s="67"/>
      <c r="BA6" s="67"/>
      <c r="BB6" s="68"/>
      <c r="BC6" s="66" t="s">
        <v>80</v>
      </c>
      <c r="BD6" s="67"/>
      <c r="BE6" s="67"/>
      <c r="BF6" s="68"/>
      <c r="BG6" s="37"/>
      <c r="BH6" s="66" t="s">
        <v>81</v>
      </c>
      <c r="BI6" s="67"/>
      <c r="BJ6" s="67"/>
      <c r="BK6" s="68"/>
      <c r="BL6" s="66" t="s">
        <v>82</v>
      </c>
      <c r="BM6" s="67"/>
      <c r="BN6" s="67"/>
      <c r="BO6" s="68"/>
      <c r="BP6" s="66" t="s">
        <v>83</v>
      </c>
      <c r="BQ6" s="67"/>
      <c r="BR6" s="67"/>
      <c r="BS6" s="68"/>
      <c r="BT6" s="37"/>
      <c r="BU6" s="66" t="s">
        <v>84</v>
      </c>
      <c r="BV6" s="67"/>
      <c r="BW6" s="67"/>
      <c r="BX6" s="68"/>
      <c r="BY6" s="66" t="s">
        <v>85</v>
      </c>
      <c r="BZ6" s="67"/>
      <c r="CA6" s="67"/>
      <c r="CB6" s="68"/>
      <c r="CC6" s="66" t="s">
        <v>86</v>
      </c>
      <c r="CD6" s="67"/>
      <c r="CE6" s="67"/>
      <c r="CF6" s="68"/>
      <c r="CG6" s="47" t="s">
        <v>4</v>
      </c>
      <c r="CH6" s="58"/>
      <c r="CI6" s="77" t="s">
        <v>87</v>
      </c>
      <c r="CJ6" s="22" t="s">
        <v>90</v>
      </c>
      <c r="CK6" s="22" t="s">
        <v>3</v>
      </c>
    </row>
    <row r="7" spans="2:89" ht="18.75" customHeight="1">
      <c r="B7" s="74"/>
      <c r="C7" s="74"/>
      <c r="D7" s="74"/>
      <c r="E7" s="66" t="s">
        <v>46</v>
      </c>
      <c r="F7" s="67"/>
      <c r="G7" s="67"/>
      <c r="H7" s="68"/>
      <c r="I7" s="66" t="s">
        <v>47</v>
      </c>
      <c r="J7" s="67"/>
      <c r="K7" s="67"/>
      <c r="L7" s="68"/>
      <c r="M7" s="66" t="s">
        <v>47</v>
      </c>
      <c r="N7" s="67"/>
      <c r="O7" s="67"/>
      <c r="P7" s="68"/>
      <c r="Q7" s="37"/>
      <c r="R7" s="66" t="s">
        <v>47</v>
      </c>
      <c r="S7" s="67"/>
      <c r="T7" s="67"/>
      <c r="U7" s="68"/>
      <c r="V7" s="66" t="s">
        <v>56</v>
      </c>
      <c r="W7" s="67"/>
      <c r="X7" s="67"/>
      <c r="Y7" s="67"/>
      <c r="Z7" s="68"/>
      <c r="AA7" s="66" t="s">
        <v>48</v>
      </c>
      <c r="AB7" s="67"/>
      <c r="AC7" s="67"/>
      <c r="AD7" s="68"/>
      <c r="AE7" s="53"/>
      <c r="AF7" s="66" t="s">
        <v>48</v>
      </c>
      <c r="AG7" s="67"/>
      <c r="AH7" s="67"/>
      <c r="AI7" s="68"/>
      <c r="AJ7" s="66" t="s">
        <v>49</v>
      </c>
      <c r="AK7" s="67"/>
      <c r="AL7" s="67"/>
      <c r="AM7" s="68"/>
      <c r="AN7" s="66" t="s">
        <v>50</v>
      </c>
      <c r="AO7" s="67"/>
      <c r="AP7" s="67"/>
      <c r="AQ7" s="67"/>
      <c r="AR7" s="67"/>
      <c r="AS7" s="68"/>
      <c r="AT7" s="37"/>
      <c r="AU7" s="66" t="s">
        <v>51</v>
      </c>
      <c r="AV7" s="67"/>
      <c r="AW7" s="67"/>
      <c r="AX7" s="68"/>
      <c r="AY7" s="66" t="s">
        <v>51</v>
      </c>
      <c r="AZ7" s="67"/>
      <c r="BA7" s="67"/>
      <c r="BB7" s="68"/>
      <c r="BC7" s="66" t="s">
        <v>51</v>
      </c>
      <c r="BD7" s="67"/>
      <c r="BE7" s="67"/>
      <c r="BF7" s="68"/>
      <c r="BG7" s="37"/>
      <c r="BH7" s="66" t="s">
        <v>51</v>
      </c>
      <c r="BI7" s="67"/>
      <c r="BJ7" s="67"/>
      <c r="BK7" s="68"/>
      <c r="BL7" s="66" t="s">
        <v>63</v>
      </c>
      <c r="BM7" s="67"/>
      <c r="BN7" s="67"/>
      <c r="BO7" s="68"/>
      <c r="BP7" s="66" t="s">
        <v>65</v>
      </c>
      <c r="BQ7" s="67"/>
      <c r="BR7" s="67"/>
      <c r="BS7" s="68"/>
      <c r="BT7" s="37"/>
      <c r="BU7" s="66" t="s">
        <v>51</v>
      </c>
      <c r="BV7" s="67"/>
      <c r="BW7" s="67"/>
      <c r="BX7" s="68"/>
      <c r="BY7" s="66" t="s">
        <v>57</v>
      </c>
      <c r="BZ7" s="67"/>
      <c r="CA7" s="67"/>
      <c r="CB7" s="68"/>
      <c r="CC7" s="66" t="s">
        <v>51</v>
      </c>
      <c r="CD7" s="67"/>
      <c r="CE7" s="67"/>
      <c r="CF7" s="68"/>
      <c r="CG7" s="48"/>
      <c r="CH7" s="59"/>
      <c r="CI7" s="78"/>
      <c r="CJ7" s="23"/>
      <c r="CK7" s="23"/>
    </row>
    <row r="8" spans="2:89" ht="44.25" customHeight="1">
      <c r="B8" s="76"/>
      <c r="C8" s="75"/>
      <c r="D8" s="75"/>
      <c r="E8" s="4" t="s">
        <v>92</v>
      </c>
      <c r="F8" s="4" t="s">
        <v>37</v>
      </c>
      <c r="G8" s="4" t="s">
        <v>2</v>
      </c>
      <c r="H8" s="41" t="s">
        <v>1</v>
      </c>
      <c r="I8" s="4" t="s">
        <v>93</v>
      </c>
      <c r="J8" s="4" t="s">
        <v>37</v>
      </c>
      <c r="K8" s="4" t="s">
        <v>2</v>
      </c>
      <c r="L8" s="41" t="s">
        <v>1</v>
      </c>
      <c r="M8" s="5">
        <v>2017</v>
      </c>
      <c r="N8" s="5">
        <v>2018</v>
      </c>
      <c r="O8" s="5" t="s">
        <v>38</v>
      </c>
      <c r="P8" s="41" t="s">
        <v>1</v>
      </c>
      <c r="Q8" s="4"/>
      <c r="R8" s="5">
        <v>2017</v>
      </c>
      <c r="S8" s="5">
        <v>2018</v>
      </c>
      <c r="T8" s="5" t="s">
        <v>38</v>
      </c>
      <c r="U8" s="41" t="s">
        <v>1</v>
      </c>
      <c r="V8" s="4" t="s">
        <v>52</v>
      </c>
      <c r="W8" s="5" t="s">
        <v>53</v>
      </c>
      <c r="X8" s="5" t="s">
        <v>54</v>
      </c>
      <c r="Y8" s="5" t="s">
        <v>2</v>
      </c>
      <c r="Z8" s="41" t="s">
        <v>1</v>
      </c>
      <c r="AA8" s="63">
        <v>43101</v>
      </c>
      <c r="AB8" s="63">
        <v>43191</v>
      </c>
      <c r="AC8" s="5" t="s">
        <v>42</v>
      </c>
      <c r="AD8" s="41" t="s">
        <v>1</v>
      </c>
      <c r="AE8" s="54"/>
      <c r="AF8" s="64">
        <v>43101</v>
      </c>
      <c r="AG8" s="64">
        <v>43191</v>
      </c>
      <c r="AH8" s="4" t="s">
        <v>38</v>
      </c>
      <c r="AI8" s="41" t="s">
        <v>1</v>
      </c>
      <c r="AJ8" s="4" t="s">
        <v>40</v>
      </c>
      <c r="AK8" s="4" t="s">
        <v>41</v>
      </c>
      <c r="AL8" s="4" t="s">
        <v>67</v>
      </c>
      <c r="AM8" s="41" t="s">
        <v>1</v>
      </c>
      <c r="AN8" s="4" t="s">
        <v>68</v>
      </c>
      <c r="AO8" s="4" t="s">
        <v>55</v>
      </c>
      <c r="AP8" s="4" t="s">
        <v>36</v>
      </c>
      <c r="AQ8" s="4" t="s">
        <v>39</v>
      </c>
      <c r="AR8" s="4" t="s">
        <v>2</v>
      </c>
      <c r="AS8" s="41" t="s">
        <v>1</v>
      </c>
      <c r="AT8" s="4"/>
      <c r="AU8" s="4">
        <v>2017</v>
      </c>
      <c r="AV8" s="4">
        <v>2018</v>
      </c>
      <c r="AW8" s="4" t="s">
        <v>38</v>
      </c>
      <c r="AX8" s="41" t="s">
        <v>1</v>
      </c>
      <c r="AY8" s="4">
        <v>2017</v>
      </c>
      <c r="AZ8" s="4">
        <v>2018</v>
      </c>
      <c r="BA8" s="4" t="s">
        <v>38</v>
      </c>
      <c r="BB8" s="41" t="s">
        <v>1</v>
      </c>
      <c r="BC8" s="4">
        <v>2017</v>
      </c>
      <c r="BD8" s="4">
        <v>2018</v>
      </c>
      <c r="BE8" s="4" t="s">
        <v>38</v>
      </c>
      <c r="BF8" s="41" t="s">
        <v>1</v>
      </c>
      <c r="BG8" s="4"/>
      <c r="BH8" s="4" t="s">
        <v>58</v>
      </c>
      <c r="BI8" s="4" t="s">
        <v>59</v>
      </c>
      <c r="BJ8" s="4" t="s">
        <v>62</v>
      </c>
      <c r="BK8" s="41"/>
      <c r="BL8" s="4" t="s">
        <v>60</v>
      </c>
      <c r="BM8" s="4" t="s">
        <v>61</v>
      </c>
      <c r="BN8" s="4" t="s">
        <v>62</v>
      </c>
      <c r="BO8" s="41"/>
      <c r="BP8" s="4" t="s">
        <v>66</v>
      </c>
      <c r="BQ8" s="4" t="s">
        <v>64</v>
      </c>
      <c r="BR8" s="4" t="s">
        <v>2</v>
      </c>
      <c r="BS8" s="41" t="s">
        <v>1</v>
      </c>
      <c r="BT8" s="4"/>
      <c r="BU8" s="4" t="s">
        <v>43</v>
      </c>
      <c r="BV8" s="4" t="s">
        <v>39</v>
      </c>
      <c r="BW8" s="4" t="s">
        <v>2</v>
      </c>
      <c r="BX8" s="41" t="s">
        <v>1</v>
      </c>
      <c r="BY8" s="5" t="s">
        <v>36</v>
      </c>
      <c r="BZ8" s="5" t="s">
        <v>39</v>
      </c>
      <c r="CA8" s="5" t="s">
        <v>2</v>
      </c>
      <c r="CB8" s="41" t="s">
        <v>1</v>
      </c>
      <c r="CC8" s="4" t="s">
        <v>36</v>
      </c>
      <c r="CD8" s="4" t="s">
        <v>39</v>
      </c>
      <c r="CE8" s="4" t="s">
        <v>2</v>
      </c>
      <c r="CF8" s="41" t="s">
        <v>1</v>
      </c>
      <c r="CG8" s="49"/>
      <c r="CH8" s="60"/>
      <c r="CI8" s="79"/>
      <c r="CJ8" s="24"/>
      <c r="CK8" s="24"/>
    </row>
    <row r="9" spans="1:89" s="29" customFormat="1" ht="13.5" customHeight="1">
      <c r="A9" s="36">
        <v>1</v>
      </c>
      <c r="B9" s="1" t="s">
        <v>5</v>
      </c>
      <c r="C9" s="18">
        <v>352</v>
      </c>
      <c r="D9" s="18">
        <v>851</v>
      </c>
      <c r="E9" s="34">
        <v>89.5</v>
      </c>
      <c r="F9" s="34">
        <v>27.4</v>
      </c>
      <c r="G9" s="11">
        <f aca="true" t="shared" si="0" ref="G9:G39">F9/E9*100</f>
        <v>30.614525139664806</v>
      </c>
      <c r="H9" s="42"/>
      <c r="I9" s="34">
        <v>38.3</v>
      </c>
      <c r="J9" s="34">
        <v>3.6</v>
      </c>
      <c r="K9" s="11">
        <f aca="true" t="shared" si="1" ref="K9:K39">J9/I9*100</f>
        <v>9.399477806788513</v>
      </c>
      <c r="L9" s="42"/>
      <c r="M9" s="34">
        <v>102.4</v>
      </c>
      <c r="N9" s="34">
        <v>54</v>
      </c>
      <c r="O9" s="11">
        <f aca="true" t="shared" si="2" ref="O9:O39">N9/M9*100</f>
        <v>52.734375</v>
      </c>
      <c r="P9" s="42"/>
      <c r="Q9" s="1" t="s">
        <v>5</v>
      </c>
      <c r="R9" s="34">
        <v>163.5</v>
      </c>
      <c r="S9" s="34">
        <v>248.5</v>
      </c>
      <c r="T9" s="11">
        <f aca="true" t="shared" si="3" ref="T9:T39">S9/R9*100</f>
        <v>151.98776758409787</v>
      </c>
      <c r="U9" s="42"/>
      <c r="V9" s="10">
        <v>500</v>
      </c>
      <c r="W9" s="10">
        <v>361000</v>
      </c>
      <c r="X9" s="10">
        <v>248500</v>
      </c>
      <c r="Y9" s="65">
        <f aca="true" t="shared" si="4" ref="Y9:Y39">X9*100/W9</f>
        <v>68.83656509695291</v>
      </c>
      <c r="Z9" s="42"/>
      <c r="AA9" s="18">
        <v>259</v>
      </c>
      <c r="AB9" s="18">
        <v>279</v>
      </c>
      <c r="AC9" s="15">
        <f aca="true" t="shared" si="5" ref="AC9:AC39">AB9*100/AA9</f>
        <v>107.72200772200772</v>
      </c>
      <c r="AD9" s="42">
        <v>2</v>
      </c>
      <c r="AE9" s="38" t="s">
        <v>5</v>
      </c>
      <c r="AF9" s="10">
        <v>73</v>
      </c>
      <c r="AG9" s="10">
        <v>71</v>
      </c>
      <c r="AH9" s="15">
        <f aca="true" t="shared" si="6" ref="AH9:AH39">AG9*100/AF9</f>
        <v>97.26027397260275</v>
      </c>
      <c r="AI9" s="42"/>
      <c r="AJ9" s="10">
        <v>11</v>
      </c>
      <c r="AK9" s="10">
        <v>8</v>
      </c>
      <c r="AL9" s="20">
        <v>2</v>
      </c>
      <c r="AM9" s="42">
        <f>-AL9</f>
        <v>-2</v>
      </c>
      <c r="AN9" s="10">
        <v>23116</v>
      </c>
      <c r="AO9" s="32">
        <f aca="true" t="shared" si="7" ref="AO9:AO39">AN9/D9</f>
        <v>27.16333725029377</v>
      </c>
      <c r="AP9" s="28">
        <v>200</v>
      </c>
      <c r="AQ9" s="10">
        <v>45.2</v>
      </c>
      <c r="AR9" s="28">
        <f aca="true" t="shared" si="8" ref="AR9:AR39">AQ9*100/AP9</f>
        <v>22.6</v>
      </c>
      <c r="AS9" s="42"/>
      <c r="AT9" s="38" t="s">
        <v>5</v>
      </c>
      <c r="AU9" s="10"/>
      <c r="AV9" s="10">
        <v>64.2</v>
      </c>
      <c r="AW9" s="10">
        <f>AV9-AU9</f>
        <v>64.2</v>
      </c>
      <c r="AX9" s="42">
        <v>1</v>
      </c>
      <c r="AY9" s="10">
        <v>4</v>
      </c>
      <c r="AZ9" s="10">
        <v>6</v>
      </c>
      <c r="BA9" s="28">
        <f>AZ9*100/AY9</f>
        <v>150</v>
      </c>
      <c r="BB9" s="42">
        <v>5</v>
      </c>
      <c r="BC9" s="10">
        <v>0</v>
      </c>
      <c r="BD9" s="10">
        <v>0</v>
      </c>
      <c r="BE9" s="28"/>
      <c r="BF9" s="42"/>
      <c r="BG9" s="38" t="s">
        <v>5</v>
      </c>
      <c r="BH9" s="10">
        <v>1</v>
      </c>
      <c r="BI9" s="10">
        <v>3</v>
      </c>
      <c r="BJ9" s="15">
        <f>BH9-BI9/D9*100</f>
        <v>0.6474735605170387</v>
      </c>
      <c r="BK9" s="42"/>
      <c r="BL9" s="10"/>
      <c r="BM9" s="10">
        <v>1</v>
      </c>
      <c r="BN9" s="15">
        <f>BL9-BM9/D9*100</f>
        <v>-0.11750881316098707</v>
      </c>
      <c r="BO9" s="42"/>
      <c r="BP9" s="10">
        <v>75</v>
      </c>
      <c r="BQ9" s="10">
        <v>75</v>
      </c>
      <c r="BR9" s="28">
        <f aca="true" t="shared" si="9" ref="BR9:BR39">BQ9*100/BP9</f>
        <v>100</v>
      </c>
      <c r="BS9" s="42">
        <v>1</v>
      </c>
      <c r="BT9" s="38" t="s">
        <v>5</v>
      </c>
      <c r="BU9" s="10">
        <v>4</v>
      </c>
      <c r="BV9" s="30">
        <v>2</v>
      </c>
      <c r="BW9" s="28">
        <f aca="true" t="shared" si="10" ref="BW9:BW39">BV9*100/BU9</f>
        <v>50</v>
      </c>
      <c r="BX9" s="45"/>
      <c r="BY9" s="25">
        <v>12</v>
      </c>
      <c r="BZ9" s="25">
        <v>21</v>
      </c>
      <c r="CA9" s="15">
        <f>BZ9*100/BY9</f>
        <v>175</v>
      </c>
      <c r="CB9" s="45">
        <v>1</v>
      </c>
      <c r="CC9" s="34">
        <v>443.8</v>
      </c>
      <c r="CD9" s="34">
        <v>300</v>
      </c>
      <c r="CE9" s="15">
        <f aca="true" t="shared" si="11" ref="CE9:CE39">CD9*100/CC9</f>
        <v>67.598017124831</v>
      </c>
      <c r="CF9" s="45">
        <v>1</v>
      </c>
      <c r="CG9" s="50">
        <f>H9+L9+P9+U9+Z9+AD9+AI9+AM9+AS9+AX9+BB9+BF9+BK9+BO9+BS9+BX9+CB9+CF9</f>
        <v>9</v>
      </c>
      <c r="CH9" s="61"/>
      <c r="CI9" s="38" t="s">
        <v>10</v>
      </c>
      <c r="CJ9" s="33">
        <v>28</v>
      </c>
      <c r="CK9" s="33">
        <v>1</v>
      </c>
    </row>
    <row r="10" spans="1:89" ht="12" customHeight="1">
      <c r="A10" s="9">
        <v>2</v>
      </c>
      <c r="B10" s="1" t="s">
        <v>6</v>
      </c>
      <c r="C10" s="18">
        <v>302</v>
      </c>
      <c r="D10" s="18">
        <v>552</v>
      </c>
      <c r="E10" s="34">
        <v>27</v>
      </c>
      <c r="F10" s="34">
        <v>22.3</v>
      </c>
      <c r="G10" s="11">
        <f t="shared" si="0"/>
        <v>82.5925925925926</v>
      </c>
      <c r="H10" s="42"/>
      <c r="I10" s="34">
        <v>5</v>
      </c>
      <c r="J10" s="34">
        <v>6.7</v>
      </c>
      <c r="K10" s="11">
        <f t="shared" si="1"/>
        <v>134</v>
      </c>
      <c r="L10" s="42"/>
      <c r="M10" s="34">
        <v>145.7</v>
      </c>
      <c r="N10" s="34">
        <v>111.6</v>
      </c>
      <c r="O10" s="11">
        <f t="shared" si="2"/>
        <v>76.59574468085107</v>
      </c>
      <c r="P10" s="42"/>
      <c r="Q10" s="1" t="s">
        <v>6</v>
      </c>
      <c r="R10" s="34">
        <v>190</v>
      </c>
      <c r="S10" s="34">
        <v>230.5</v>
      </c>
      <c r="T10" s="11">
        <f t="shared" si="3"/>
        <v>121.31578947368422</v>
      </c>
      <c r="U10" s="42"/>
      <c r="V10" s="10">
        <v>500</v>
      </c>
      <c r="W10" s="10">
        <v>230500</v>
      </c>
      <c r="X10" s="10">
        <v>230500</v>
      </c>
      <c r="Y10" s="65">
        <f t="shared" si="4"/>
        <v>100</v>
      </c>
      <c r="Z10" s="42">
        <v>5</v>
      </c>
      <c r="AA10" s="18">
        <v>366</v>
      </c>
      <c r="AB10" s="18">
        <v>366</v>
      </c>
      <c r="AC10" s="15">
        <f t="shared" si="5"/>
        <v>100</v>
      </c>
      <c r="AD10" s="42">
        <v>1</v>
      </c>
      <c r="AE10" s="38" t="s">
        <v>6</v>
      </c>
      <c r="AF10" s="10">
        <v>118</v>
      </c>
      <c r="AG10" s="10">
        <v>118</v>
      </c>
      <c r="AH10" s="15">
        <f t="shared" si="6"/>
        <v>100</v>
      </c>
      <c r="AI10" s="42">
        <v>1</v>
      </c>
      <c r="AJ10" s="10">
        <v>9</v>
      </c>
      <c r="AK10" s="10">
        <v>5</v>
      </c>
      <c r="AL10" s="20">
        <v>3</v>
      </c>
      <c r="AM10" s="42">
        <f aca="true" t="shared" si="12" ref="AM10:AM38">-AL10</f>
        <v>-3</v>
      </c>
      <c r="AN10" s="10">
        <v>20500</v>
      </c>
      <c r="AO10" s="32">
        <f t="shared" si="7"/>
        <v>37.13768115942029</v>
      </c>
      <c r="AP10" s="28">
        <v>120</v>
      </c>
      <c r="AQ10" s="10"/>
      <c r="AR10" s="28">
        <f t="shared" si="8"/>
        <v>0</v>
      </c>
      <c r="AS10" s="42"/>
      <c r="AT10" s="38" t="s">
        <v>6</v>
      </c>
      <c r="AU10" s="10">
        <v>2.53</v>
      </c>
      <c r="AV10" s="10">
        <v>126.5</v>
      </c>
      <c r="AW10" s="10">
        <f aca="true" t="shared" si="13" ref="AW10:AW38">AV10-AU10</f>
        <v>123.97</v>
      </c>
      <c r="AX10" s="42">
        <v>1</v>
      </c>
      <c r="AY10" s="10">
        <v>6</v>
      </c>
      <c r="AZ10" s="10">
        <v>6</v>
      </c>
      <c r="BA10" s="28">
        <f aca="true" t="shared" si="14" ref="BA10:BA39">AZ10*100/AY10</f>
        <v>100</v>
      </c>
      <c r="BB10" s="42">
        <v>5</v>
      </c>
      <c r="BC10" s="10">
        <v>8</v>
      </c>
      <c r="BD10" s="10">
        <v>8</v>
      </c>
      <c r="BE10" s="28">
        <f aca="true" t="shared" si="15" ref="BE10:BE39">BD10*100/BC10</f>
        <v>100</v>
      </c>
      <c r="BF10" s="42">
        <v>5</v>
      </c>
      <c r="BG10" s="38" t="s">
        <v>6</v>
      </c>
      <c r="BH10" s="10"/>
      <c r="BI10" s="10"/>
      <c r="BJ10" s="15"/>
      <c r="BK10" s="42"/>
      <c r="BL10" s="10"/>
      <c r="BM10" s="10">
        <v>2</v>
      </c>
      <c r="BN10" s="15">
        <f aca="true" t="shared" si="16" ref="BN10:BN39">BL10-BM10/D10*100</f>
        <v>-0.36231884057971014</v>
      </c>
      <c r="BO10" s="42"/>
      <c r="BP10" s="10">
        <v>33</v>
      </c>
      <c r="BQ10" s="10">
        <v>33</v>
      </c>
      <c r="BR10" s="28">
        <f t="shared" si="9"/>
        <v>100</v>
      </c>
      <c r="BS10" s="42">
        <v>1</v>
      </c>
      <c r="BT10" s="38" t="s">
        <v>6</v>
      </c>
      <c r="BU10" s="10">
        <v>3</v>
      </c>
      <c r="BV10" s="30">
        <v>3</v>
      </c>
      <c r="BW10" s="28">
        <f t="shared" si="10"/>
        <v>100</v>
      </c>
      <c r="BX10" s="45">
        <v>5</v>
      </c>
      <c r="BY10" s="25">
        <v>12</v>
      </c>
      <c r="BZ10" s="25">
        <v>20</v>
      </c>
      <c r="CA10" s="15">
        <f aca="true" t="shared" si="17" ref="CA10:CA39">BZ10*100/BY10</f>
        <v>166.66666666666666</v>
      </c>
      <c r="CB10" s="45">
        <v>1</v>
      </c>
      <c r="CC10" s="34">
        <v>372.3</v>
      </c>
      <c r="CD10" s="34"/>
      <c r="CE10" s="15">
        <f t="shared" si="11"/>
        <v>0</v>
      </c>
      <c r="CF10" s="45"/>
      <c r="CG10" s="50">
        <f aca="true" t="shared" si="18" ref="CG10:CG38">H10+L10+P10+U10+Z10+AD10+AI10+AM10+AS10+AX10+BB10+BF10+BK10+BO10+BS10+BX10+CB10+CF10</f>
        <v>22</v>
      </c>
      <c r="CH10" s="61"/>
      <c r="CI10" s="38" t="s">
        <v>8</v>
      </c>
      <c r="CJ10" s="33">
        <v>26</v>
      </c>
      <c r="CK10" s="33"/>
    </row>
    <row r="11" spans="1:89" ht="12.75" customHeight="1">
      <c r="A11" s="9">
        <v>3</v>
      </c>
      <c r="B11" s="1" t="s">
        <v>7</v>
      </c>
      <c r="C11" s="18">
        <v>490</v>
      </c>
      <c r="D11" s="18">
        <v>1085</v>
      </c>
      <c r="E11" s="34">
        <v>130.5</v>
      </c>
      <c r="F11" s="34">
        <v>74</v>
      </c>
      <c r="G11" s="11">
        <f t="shared" si="0"/>
        <v>56.70498084291188</v>
      </c>
      <c r="H11" s="42"/>
      <c r="I11" s="34">
        <v>43.4</v>
      </c>
      <c r="J11" s="34">
        <v>5.6</v>
      </c>
      <c r="K11" s="11">
        <f t="shared" si="1"/>
        <v>12.903225806451612</v>
      </c>
      <c r="L11" s="42"/>
      <c r="M11" s="34">
        <v>162.9</v>
      </c>
      <c r="N11" s="34">
        <v>111.4</v>
      </c>
      <c r="O11" s="11">
        <f t="shared" si="2"/>
        <v>68.38551258440762</v>
      </c>
      <c r="P11" s="42"/>
      <c r="Q11" s="1" t="s">
        <v>7</v>
      </c>
      <c r="R11" s="34">
        <v>193.2</v>
      </c>
      <c r="S11" s="34">
        <v>354.9</v>
      </c>
      <c r="T11" s="11">
        <f t="shared" si="3"/>
        <v>183.69565217391303</v>
      </c>
      <c r="U11" s="42"/>
      <c r="V11" s="10">
        <v>700</v>
      </c>
      <c r="W11" s="10">
        <v>554400</v>
      </c>
      <c r="X11" s="10">
        <v>354900</v>
      </c>
      <c r="Y11" s="65">
        <f t="shared" si="4"/>
        <v>64.01515151515152</v>
      </c>
      <c r="Z11" s="42"/>
      <c r="AA11" s="18">
        <v>344</v>
      </c>
      <c r="AB11" s="18">
        <v>350</v>
      </c>
      <c r="AC11" s="15">
        <f t="shared" si="5"/>
        <v>101.74418604651163</v>
      </c>
      <c r="AD11" s="42">
        <v>1</v>
      </c>
      <c r="AE11" s="38" t="s">
        <v>7</v>
      </c>
      <c r="AF11" s="10">
        <v>227</v>
      </c>
      <c r="AG11" s="10">
        <v>234</v>
      </c>
      <c r="AH11" s="15">
        <f t="shared" si="6"/>
        <v>103.08370044052863</v>
      </c>
      <c r="AI11" s="42">
        <v>1</v>
      </c>
      <c r="AJ11" s="10">
        <v>12</v>
      </c>
      <c r="AK11" s="10">
        <v>4</v>
      </c>
      <c r="AL11" s="20">
        <v>3</v>
      </c>
      <c r="AM11" s="42">
        <f t="shared" si="12"/>
        <v>-3</v>
      </c>
      <c r="AN11" s="10">
        <v>27000</v>
      </c>
      <c r="AO11" s="32">
        <f t="shared" si="7"/>
        <v>24.88479262672811</v>
      </c>
      <c r="AP11" s="28">
        <v>200</v>
      </c>
      <c r="AQ11" s="10"/>
      <c r="AR11" s="28">
        <f t="shared" si="8"/>
        <v>0</v>
      </c>
      <c r="AS11" s="42"/>
      <c r="AT11" s="38" t="s">
        <v>7</v>
      </c>
      <c r="AU11" s="10"/>
      <c r="AV11" s="10"/>
      <c r="AW11" s="10">
        <f t="shared" si="13"/>
        <v>0</v>
      </c>
      <c r="AX11" s="42"/>
      <c r="AY11" s="10">
        <v>9</v>
      </c>
      <c r="AZ11" s="10">
        <v>11</v>
      </c>
      <c r="BA11" s="28">
        <f t="shared" si="14"/>
        <v>122.22222222222223</v>
      </c>
      <c r="BB11" s="42">
        <v>5</v>
      </c>
      <c r="BC11" s="10">
        <v>1</v>
      </c>
      <c r="BD11" s="10">
        <v>2</v>
      </c>
      <c r="BE11" s="28">
        <f t="shared" si="15"/>
        <v>200</v>
      </c>
      <c r="BF11" s="42">
        <v>5</v>
      </c>
      <c r="BG11" s="38" t="s">
        <v>7</v>
      </c>
      <c r="BH11" s="10">
        <v>5</v>
      </c>
      <c r="BI11" s="10">
        <v>5</v>
      </c>
      <c r="BJ11" s="15">
        <f aca="true" t="shared" si="19" ref="BJ11:BJ39">BH11-BI11/D11*100</f>
        <v>4.539170506912442</v>
      </c>
      <c r="BK11" s="42"/>
      <c r="BL11" s="10"/>
      <c r="BM11" s="10">
        <v>4</v>
      </c>
      <c r="BN11" s="15">
        <f t="shared" si="16"/>
        <v>-0.3686635944700461</v>
      </c>
      <c r="BO11" s="42"/>
      <c r="BP11" s="10">
        <v>56</v>
      </c>
      <c r="BQ11" s="10">
        <v>56</v>
      </c>
      <c r="BR11" s="28">
        <f t="shared" si="9"/>
        <v>100</v>
      </c>
      <c r="BS11" s="42">
        <v>1</v>
      </c>
      <c r="BT11" s="38" t="s">
        <v>7</v>
      </c>
      <c r="BU11" s="10">
        <v>4</v>
      </c>
      <c r="BV11" s="30">
        <v>6</v>
      </c>
      <c r="BW11" s="28">
        <f t="shared" si="10"/>
        <v>150</v>
      </c>
      <c r="BX11" s="45">
        <v>5</v>
      </c>
      <c r="BY11" s="25">
        <v>12</v>
      </c>
      <c r="BZ11" s="25">
        <v>24</v>
      </c>
      <c r="CA11" s="15">
        <f t="shared" si="17"/>
        <v>200</v>
      </c>
      <c r="CB11" s="45">
        <v>1</v>
      </c>
      <c r="CC11" s="34">
        <v>534.1</v>
      </c>
      <c r="CD11" s="34"/>
      <c r="CE11" s="15">
        <f t="shared" si="11"/>
        <v>0</v>
      </c>
      <c r="CF11" s="45"/>
      <c r="CG11" s="50">
        <f t="shared" si="18"/>
        <v>16</v>
      </c>
      <c r="CH11" s="61"/>
      <c r="CI11" s="38" t="s">
        <v>21</v>
      </c>
      <c r="CJ11" s="33">
        <v>23</v>
      </c>
      <c r="CK11" s="33"/>
    </row>
    <row r="12" spans="1:89" ht="12.75" customHeight="1">
      <c r="A12" s="9">
        <v>4</v>
      </c>
      <c r="B12" s="1" t="s">
        <v>8</v>
      </c>
      <c r="C12" s="18">
        <v>630</v>
      </c>
      <c r="D12" s="18">
        <v>1334</v>
      </c>
      <c r="E12" s="34">
        <v>62</v>
      </c>
      <c r="F12" s="34">
        <v>63.9</v>
      </c>
      <c r="G12" s="11">
        <f t="shared" si="0"/>
        <v>103.06451612903224</v>
      </c>
      <c r="H12" s="42"/>
      <c r="I12" s="34">
        <v>33.4</v>
      </c>
      <c r="J12" s="34">
        <v>5.6</v>
      </c>
      <c r="K12" s="11">
        <f t="shared" si="1"/>
        <v>16.766467065868262</v>
      </c>
      <c r="L12" s="42"/>
      <c r="M12" s="34">
        <v>155.6</v>
      </c>
      <c r="N12" s="34">
        <v>111.3</v>
      </c>
      <c r="O12" s="11">
        <f t="shared" si="2"/>
        <v>71.52956298200515</v>
      </c>
      <c r="P12" s="42"/>
      <c r="Q12" s="1" t="s">
        <v>8</v>
      </c>
      <c r="R12" s="34">
        <v>210.3</v>
      </c>
      <c r="S12" s="34">
        <v>394.3</v>
      </c>
      <c r="T12" s="11">
        <f t="shared" si="3"/>
        <v>187.4940561103186</v>
      </c>
      <c r="U12" s="42"/>
      <c r="V12" s="10">
        <v>500</v>
      </c>
      <c r="W12" s="10">
        <v>516000</v>
      </c>
      <c r="X12" s="10">
        <v>394300</v>
      </c>
      <c r="Y12" s="65">
        <f t="shared" si="4"/>
        <v>76.41472868217055</v>
      </c>
      <c r="Z12" s="42"/>
      <c r="AA12" s="18">
        <v>389</v>
      </c>
      <c r="AB12" s="18">
        <v>433</v>
      </c>
      <c r="AC12" s="15">
        <f t="shared" si="5"/>
        <v>111.31105398457584</v>
      </c>
      <c r="AD12" s="42">
        <v>3</v>
      </c>
      <c r="AE12" s="38" t="s">
        <v>8</v>
      </c>
      <c r="AF12" s="10">
        <v>165</v>
      </c>
      <c r="AG12" s="10">
        <v>164</v>
      </c>
      <c r="AH12" s="15">
        <f t="shared" si="6"/>
        <v>99.39393939393939</v>
      </c>
      <c r="AI12" s="42"/>
      <c r="AJ12" s="10">
        <v>11</v>
      </c>
      <c r="AK12" s="10">
        <v>8</v>
      </c>
      <c r="AL12" s="20">
        <v>0</v>
      </c>
      <c r="AM12" s="42">
        <f t="shared" si="12"/>
        <v>0</v>
      </c>
      <c r="AN12" s="10">
        <v>44100</v>
      </c>
      <c r="AO12" s="32">
        <f t="shared" si="7"/>
        <v>33.05847076461769</v>
      </c>
      <c r="AP12" s="28">
        <v>260</v>
      </c>
      <c r="AQ12" s="10">
        <v>535.5</v>
      </c>
      <c r="AR12" s="28">
        <f t="shared" si="8"/>
        <v>205.96153846153845</v>
      </c>
      <c r="AS12" s="42">
        <v>5</v>
      </c>
      <c r="AT12" s="38" t="s">
        <v>8</v>
      </c>
      <c r="AU12" s="10"/>
      <c r="AV12" s="10">
        <v>76.83</v>
      </c>
      <c r="AW12" s="10">
        <f t="shared" si="13"/>
        <v>76.83</v>
      </c>
      <c r="AX12" s="42">
        <v>1</v>
      </c>
      <c r="AY12" s="10">
        <v>4</v>
      </c>
      <c r="AZ12" s="10">
        <v>4</v>
      </c>
      <c r="BA12" s="28">
        <f t="shared" si="14"/>
        <v>100</v>
      </c>
      <c r="BB12" s="42">
        <v>5</v>
      </c>
      <c r="BC12" s="10">
        <v>3</v>
      </c>
      <c r="BD12" s="10">
        <v>3</v>
      </c>
      <c r="BE12" s="28">
        <f t="shared" si="15"/>
        <v>100</v>
      </c>
      <c r="BF12" s="42">
        <v>5</v>
      </c>
      <c r="BG12" s="38" t="s">
        <v>8</v>
      </c>
      <c r="BH12" s="10">
        <v>1</v>
      </c>
      <c r="BI12" s="10">
        <v>2</v>
      </c>
      <c r="BJ12" s="15">
        <f t="shared" si="19"/>
        <v>0.8500749625187406</v>
      </c>
      <c r="BK12" s="42"/>
      <c r="BL12" s="10">
        <v>5</v>
      </c>
      <c r="BM12" s="10">
        <v>4</v>
      </c>
      <c r="BN12" s="15">
        <f t="shared" si="16"/>
        <v>4.700149925037481</v>
      </c>
      <c r="BO12" s="42"/>
      <c r="BP12" s="10">
        <v>88</v>
      </c>
      <c r="BQ12" s="10">
        <v>88</v>
      </c>
      <c r="BR12" s="28">
        <f t="shared" si="9"/>
        <v>100</v>
      </c>
      <c r="BS12" s="42">
        <v>1</v>
      </c>
      <c r="BT12" s="38" t="s">
        <v>8</v>
      </c>
      <c r="BU12" s="10">
        <v>6</v>
      </c>
      <c r="BV12" s="30">
        <v>6</v>
      </c>
      <c r="BW12" s="28">
        <f t="shared" si="10"/>
        <v>100</v>
      </c>
      <c r="BX12" s="45">
        <v>5</v>
      </c>
      <c r="BY12" s="25">
        <v>12</v>
      </c>
      <c r="BZ12" s="25">
        <v>17</v>
      </c>
      <c r="CA12" s="15">
        <f t="shared" si="17"/>
        <v>141.66666666666666</v>
      </c>
      <c r="CB12" s="45">
        <v>1</v>
      </c>
      <c r="CC12" s="34">
        <v>467.9</v>
      </c>
      <c r="CD12" s="34"/>
      <c r="CE12" s="15">
        <f t="shared" si="11"/>
        <v>0</v>
      </c>
      <c r="CF12" s="45"/>
      <c r="CG12" s="50">
        <f t="shared" si="18"/>
        <v>26</v>
      </c>
      <c r="CH12" s="61"/>
      <c r="CI12" s="38" t="s">
        <v>6</v>
      </c>
      <c r="CJ12" s="33">
        <v>22</v>
      </c>
      <c r="CK12" s="33"/>
    </row>
    <row r="13" spans="1:89" ht="12.75" customHeight="1">
      <c r="A13" s="9">
        <v>5</v>
      </c>
      <c r="B13" s="1" t="s">
        <v>9</v>
      </c>
      <c r="C13" s="18">
        <v>256</v>
      </c>
      <c r="D13" s="18">
        <v>346</v>
      </c>
      <c r="E13" s="34">
        <v>24.2</v>
      </c>
      <c r="F13" s="34">
        <v>13.1</v>
      </c>
      <c r="G13" s="11">
        <f t="shared" si="0"/>
        <v>54.132231404958674</v>
      </c>
      <c r="H13" s="42"/>
      <c r="I13" s="34">
        <v>6.6</v>
      </c>
      <c r="J13" s="34">
        <v>3.1</v>
      </c>
      <c r="K13" s="11">
        <f t="shared" si="1"/>
        <v>46.96969696969697</v>
      </c>
      <c r="L13" s="42"/>
      <c r="M13" s="34">
        <v>70.5</v>
      </c>
      <c r="N13" s="34">
        <v>38.4</v>
      </c>
      <c r="O13" s="11">
        <f t="shared" si="2"/>
        <v>54.46808510638298</v>
      </c>
      <c r="P13" s="42"/>
      <c r="Q13" s="1" t="s">
        <v>9</v>
      </c>
      <c r="R13" s="34">
        <v>180</v>
      </c>
      <c r="S13" s="34">
        <v>178.5</v>
      </c>
      <c r="T13" s="11">
        <f t="shared" si="3"/>
        <v>99.16666666666667</v>
      </c>
      <c r="U13" s="42"/>
      <c r="V13" s="10">
        <v>500</v>
      </c>
      <c r="W13" s="10">
        <v>178000</v>
      </c>
      <c r="X13" s="10">
        <v>178500</v>
      </c>
      <c r="Y13" s="65">
        <f t="shared" si="4"/>
        <v>100.28089887640449</v>
      </c>
      <c r="Z13" s="42">
        <v>5</v>
      </c>
      <c r="AA13" s="18">
        <v>241</v>
      </c>
      <c r="AB13" s="18">
        <v>242</v>
      </c>
      <c r="AC13" s="15">
        <f t="shared" si="5"/>
        <v>100.4149377593361</v>
      </c>
      <c r="AD13" s="42">
        <v>1</v>
      </c>
      <c r="AE13" s="38" t="s">
        <v>9</v>
      </c>
      <c r="AF13" s="10">
        <v>90</v>
      </c>
      <c r="AG13" s="10">
        <v>96</v>
      </c>
      <c r="AH13" s="15">
        <f t="shared" si="6"/>
        <v>106.66666666666667</v>
      </c>
      <c r="AI13" s="42">
        <v>2</v>
      </c>
      <c r="AJ13" s="10">
        <v>9</v>
      </c>
      <c r="AK13" s="10">
        <v>4</v>
      </c>
      <c r="AL13" s="20">
        <v>4</v>
      </c>
      <c r="AM13" s="42">
        <f t="shared" si="12"/>
        <v>-4</v>
      </c>
      <c r="AN13" s="10">
        <v>16693</v>
      </c>
      <c r="AO13" s="32">
        <f t="shared" si="7"/>
        <v>48.24566473988439</v>
      </c>
      <c r="AP13" s="28">
        <v>80</v>
      </c>
      <c r="AQ13" s="10"/>
      <c r="AR13" s="28">
        <f t="shared" si="8"/>
        <v>0</v>
      </c>
      <c r="AS13" s="42"/>
      <c r="AT13" s="38" t="s">
        <v>9</v>
      </c>
      <c r="AU13" s="10"/>
      <c r="AV13" s="10"/>
      <c r="AW13" s="10">
        <f t="shared" si="13"/>
        <v>0</v>
      </c>
      <c r="AX13" s="42"/>
      <c r="AY13" s="10">
        <v>2</v>
      </c>
      <c r="AZ13" s="10">
        <v>2</v>
      </c>
      <c r="BA13" s="28">
        <f t="shared" si="14"/>
        <v>100</v>
      </c>
      <c r="BB13" s="42">
        <v>5</v>
      </c>
      <c r="BC13" s="10">
        <v>6</v>
      </c>
      <c r="BD13" s="10">
        <v>6</v>
      </c>
      <c r="BE13" s="28">
        <f t="shared" si="15"/>
        <v>100</v>
      </c>
      <c r="BF13" s="42">
        <v>5</v>
      </c>
      <c r="BG13" s="38" t="s">
        <v>9</v>
      </c>
      <c r="BH13" s="10">
        <v>2</v>
      </c>
      <c r="BI13" s="10"/>
      <c r="BJ13" s="15">
        <f t="shared" si="19"/>
        <v>2</v>
      </c>
      <c r="BK13" s="42"/>
      <c r="BL13" s="10">
        <v>1</v>
      </c>
      <c r="BM13" s="10"/>
      <c r="BN13" s="15">
        <f t="shared" si="16"/>
        <v>1</v>
      </c>
      <c r="BO13" s="42"/>
      <c r="BP13" s="10">
        <v>21</v>
      </c>
      <c r="BQ13" s="10">
        <v>21</v>
      </c>
      <c r="BR13" s="28">
        <f t="shared" si="9"/>
        <v>100</v>
      </c>
      <c r="BS13" s="42">
        <v>1</v>
      </c>
      <c r="BT13" s="38" t="s">
        <v>9</v>
      </c>
      <c r="BU13" s="10">
        <v>2</v>
      </c>
      <c r="BV13" s="30">
        <v>2</v>
      </c>
      <c r="BW13" s="28">
        <f t="shared" si="10"/>
        <v>100</v>
      </c>
      <c r="BX13" s="45">
        <v>5</v>
      </c>
      <c r="BY13" s="25">
        <v>12</v>
      </c>
      <c r="BZ13" s="25">
        <v>33</v>
      </c>
      <c r="CA13" s="15">
        <f t="shared" si="17"/>
        <v>275</v>
      </c>
      <c r="CB13" s="45">
        <v>1</v>
      </c>
      <c r="CC13" s="34">
        <v>361.58</v>
      </c>
      <c r="CD13" s="34"/>
      <c r="CE13" s="15">
        <f t="shared" si="11"/>
        <v>0</v>
      </c>
      <c r="CF13" s="45"/>
      <c r="CG13" s="50">
        <f t="shared" si="18"/>
        <v>21</v>
      </c>
      <c r="CH13" s="61"/>
      <c r="CI13" s="38" t="s">
        <v>23</v>
      </c>
      <c r="CJ13" s="33">
        <v>22</v>
      </c>
      <c r="CK13" s="33"/>
    </row>
    <row r="14" spans="1:89" ht="12.75" customHeight="1">
      <c r="A14" s="9">
        <v>6</v>
      </c>
      <c r="B14" s="1" t="s">
        <v>10</v>
      </c>
      <c r="C14" s="18">
        <v>292</v>
      </c>
      <c r="D14" s="18">
        <v>659</v>
      </c>
      <c r="E14" s="34">
        <v>92.7</v>
      </c>
      <c r="F14" s="34">
        <v>137.6</v>
      </c>
      <c r="G14" s="11">
        <f t="shared" si="0"/>
        <v>148.43581445523193</v>
      </c>
      <c r="H14" s="42"/>
      <c r="I14" s="34">
        <v>22.1</v>
      </c>
      <c r="J14" s="34">
        <v>2.2</v>
      </c>
      <c r="K14" s="11">
        <f t="shared" si="1"/>
        <v>9.95475113122172</v>
      </c>
      <c r="L14" s="42"/>
      <c r="M14" s="34">
        <v>319.2</v>
      </c>
      <c r="N14" s="34">
        <v>167.1</v>
      </c>
      <c r="O14" s="11">
        <f t="shared" si="2"/>
        <v>52.349624060150376</v>
      </c>
      <c r="P14" s="42"/>
      <c r="Q14" s="1" t="s">
        <v>10</v>
      </c>
      <c r="R14" s="34">
        <v>141.6</v>
      </c>
      <c r="S14" s="34">
        <v>313.3</v>
      </c>
      <c r="T14" s="11">
        <f t="shared" si="3"/>
        <v>221.25706214689268</v>
      </c>
      <c r="U14" s="42"/>
      <c r="V14" s="10">
        <v>500</v>
      </c>
      <c r="W14" s="10">
        <v>290500</v>
      </c>
      <c r="X14" s="10">
        <v>313300</v>
      </c>
      <c r="Y14" s="65">
        <f t="shared" si="4"/>
        <v>107.84853700516351</v>
      </c>
      <c r="Z14" s="42">
        <v>5</v>
      </c>
      <c r="AA14" s="18">
        <v>191</v>
      </c>
      <c r="AB14" s="18">
        <v>230</v>
      </c>
      <c r="AC14" s="15">
        <f t="shared" si="5"/>
        <v>120.41884816753927</v>
      </c>
      <c r="AD14" s="42">
        <v>5</v>
      </c>
      <c r="AE14" s="38" t="s">
        <v>10</v>
      </c>
      <c r="AF14" s="10">
        <v>73</v>
      </c>
      <c r="AG14" s="10">
        <v>74</v>
      </c>
      <c r="AH14" s="15">
        <f t="shared" si="6"/>
        <v>101.36986301369863</v>
      </c>
      <c r="AI14" s="42">
        <v>1</v>
      </c>
      <c r="AJ14" s="10">
        <v>12</v>
      </c>
      <c r="AK14" s="10">
        <v>9</v>
      </c>
      <c r="AL14" s="20">
        <v>1</v>
      </c>
      <c r="AM14" s="42">
        <f t="shared" si="12"/>
        <v>-1</v>
      </c>
      <c r="AN14" s="10">
        <v>22560</v>
      </c>
      <c r="AO14" s="32">
        <f t="shared" si="7"/>
        <v>34.23368740515933</v>
      </c>
      <c r="AP14" s="28">
        <v>150</v>
      </c>
      <c r="AQ14" s="10"/>
      <c r="AR14" s="28">
        <f t="shared" si="8"/>
        <v>0</v>
      </c>
      <c r="AS14" s="42"/>
      <c r="AT14" s="38" t="s">
        <v>10</v>
      </c>
      <c r="AU14" s="10">
        <v>242</v>
      </c>
      <c r="AV14" s="10">
        <v>224</v>
      </c>
      <c r="AW14" s="10">
        <f t="shared" si="13"/>
        <v>-18</v>
      </c>
      <c r="AX14" s="42">
        <v>1</v>
      </c>
      <c r="AY14" s="10">
        <v>4</v>
      </c>
      <c r="AZ14" s="10">
        <v>4</v>
      </c>
      <c r="BA14" s="28">
        <f t="shared" si="14"/>
        <v>100</v>
      </c>
      <c r="BB14" s="42">
        <v>5</v>
      </c>
      <c r="BC14" s="10">
        <v>4</v>
      </c>
      <c r="BD14" s="10">
        <v>4</v>
      </c>
      <c r="BE14" s="28">
        <f t="shared" si="15"/>
        <v>100</v>
      </c>
      <c r="BF14" s="42">
        <v>5</v>
      </c>
      <c r="BG14" s="38" t="s">
        <v>10</v>
      </c>
      <c r="BH14" s="10">
        <v>1</v>
      </c>
      <c r="BI14" s="10">
        <v>4</v>
      </c>
      <c r="BJ14" s="15">
        <f t="shared" si="19"/>
        <v>0.3930197268588771</v>
      </c>
      <c r="BK14" s="42"/>
      <c r="BL14" s="10">
        <v>4</v>
      </c>
      <c r="BM14" s="10">
        <v>2</v>
      </c>
      <c r="BN14" s="15">
        <f t="shared" si="16"/>
        <v>3.6965098634294384</v>
      </c>
      <c r="BO14" s="42"/>
      <c r="BP14" s="10">
        <v>58</v>
      </c>
      <c r="BQ14" s="10">
        <v>58</v>
      </c>
      <c r="BR14" s="28">
        <f t="shared" si="9"/>
        <v>100</v>
      </c>
      <c r="BS14" s="42">
        <v>1</v>
      </c>
      <c r="BT14" s="38" t="s">
        <v>10</v>
      </c>
      <c r="BU14" s="10">
        <v>4</v>
      </c>
      <c r="BV14" s="30">
        <v>4</v>
      </c>
      <c r="BW14" s="28">
        <f t="shared" si="10"/>
        <v>100</v>
      </c>
      <c r="BX14" s="45">
        <v>5</v>
      </c>
      <c r="BY14" s="25">
        <v>12</v>
      </c>
      <c r="BZ14" s="25">
        <v>23</v>
      </c>
      <c r="CA14" s="15">
        <f t="shared" si="17"/>
        <v>191.66666666666666</v>
      </c>
      <c r="CB14" s="45">
        <v>1</v>
      </c>
      <c r="CC14" s="34">
        <v>455.68</v>
      </c>
      <c r="CD14" s="34"/>
      <c r="CE14" s="15">
        <f t="shared" si="11"/>
        <v>0</v>
      </c>
      <c r="CF14" s="45"/>
      <c r="CG14" s="50">
        <f t="shared" si="18"/>
        <v>28</v>
      </c>
      <c r="CH14" s="61"/>
      <c r="CI14" s="38" t="s">
        <v>9</v>
      </c>
      <c r="CJ14" s="33">
        <v>21</v>
      </c>
      <c r="CK14" s="33"/>
    </row>
    <row r="15" spans="1:93" ht="12.75" customHeight="1">
      <c r="A15" s="9">
        <v>7</v>
      </c>
      <c r="B15" s="1" t="s">
        <v>11</v>
      </c>
      <c r="C15" s="18">
        <v>439</v>
      </c>
      <c r="D15" s="18">
        <v>819</v>
      </c>
      <c r="E15" s="34">
        <v>155.8</v>
      </c>
      <c r="F15" s="34">
        <v>46.3</v>
      </c>
      <c r="G15" s="11">
        <f t="shared" si="0"/>
        <v>29.717586649550704</v>
      </c>
      <c r="H15" s="42"/>
      <c r="I15" s="34">
        <v>70</v>
      </c>
      <c r="J15" s="34">
        <v>11</v>
      </c>
      <c r="K15" s="11">
        <f t="shared" si="1"/>
        <v>15.714285714285714</v>
      </c>
      <c r="L15" s="42"/>
      <c r="M15" s="34">
        <v>76.1</v>
      </c>
      <c r="N15" s="34">
        <v>97</v>
      </c>
      <c r="O15" s="11">
        <f t="shared" si="2"/>
        <v>127.46386333771353</v>
      </c>
      <c r="P15" s="42"/>
      <c r="Q15" s="1" t="s">
        <v>11</v>
      </c>
      <c r="R15" s="34">
        <v>211.1</v>
      </c>
      <c r="S15" s="34">
        <v>242.1</v>
      </c>
      <c r="T15" s="11">
        <f t="shared" si="3"/>
        <v>114.68498342018</v>
      </c>
      <c r="U15" s="42"/>
      <c r="V15" s="10">
        <v>700</v>
      </c>
      <c r="W15" s="10">
        <v>440300</v>
      </c>
      <c r="X15" s="10">
        <v>239700</v>
      </c>
      <c r="Y15" s="65">
        <f t="shared" si="4"/>
        <v>54.44015444015444</v>
      </c>
      <c r="Z15" s="42"/>
      <c r="AA15" s="18">
        <v>268</v>
      </c>
      <c r="AB15" s="18">
        <v>275</v>
      </c>
      <c r="AC15" s="15">
        <f t="shared" si="5"/>
        <v>102.61194029850746</v>
      </c>
      <c r="AD15" s="42">
        <v>1</v>
      </c>
      <c r="AE15" s="38" t="s">
        <v>11</v>
      </c>
      <c r="AF15" s="10">
        <v>118</v>
      </c>
      <c r="AG15" s="10">
        <v>124</v>
      </c>
      <c r="AH15" s="15">
        <f t="shared" si="6"/>
        <v>105.08474576271186</v>
      </c>
      <c r="AI15" s="42">
        <v>2</v>
      </c>
      <c r="AJ15" s="10">
        <v>11</v>
      </c>
      <c r="AK15" s="10">
        <v>6</v>
      </c>
      <c r="AL15" s="20">
        <v>3</v>
      </c>
      <c r="AM15" s="42">
        <f t="shared" si="12"/>
        <v>-3</v>
      </c>
      <c r="AN15" s="10">
        <v>23632</v>
      </c>
      <c r="AO15" s="32">
        <f t="shared" si="7"/>
        <v>28.854700854700855</v>
      </c>
      <c r="AP15" s="28">
        <v>190</v>
      </c>
      <c r="AQ15" s="10"/>
      <c r="AR15" s="28">
        <f t="shared" si="8"/>
        <v>0</v>
      </c>
      <c r="AS15" s="42"/>
      <c r="AT15" s="38" t="s">
        <v>11</v>
      </c>
      <c r="AU15" s="10"/>
      <c r="AV15" s="10"/>
      <c r="AW15" s="10">
        <f t="shared" si="13"/>
        <v>0</v>
      </c>
      <c r="AX15" s="42"/>
      <c r="AY15" s="10">
        <v>3</v>
      </c>
      <c r="AZ15" s="10">
        <v>3</v>
      </c>
      <c r="BA15" s="28">
        <f t="shared" si="14"/>
        <v>100</v>
      </c>
      <c r="BB15" s="42">
        <v>5</v>
      </c>
      <c r="BC15" s="10">
        <v>7</v>
      </c>
      <c r="BD15" s="10">
        <v>7</v>
      </c>
      <c r="BE15" s="28">
        <f t="shared" si="15"/>
        <v>100</v>
      </c>
      <c r="BF15" s="42">
        <v>5</v>
      </c>
      <c r="BG15" s="38" t="s">
        <v>11</v>
      </c>
      <c r="BH15" s="10"/>
      <c r="BI15" s="10">
        <v>6</v>
      </c>
      <c r="BJ15" s="15">
        <f t="shared" si="19"/>
        <v>-0.7326007326007326</v>
      </c>
      <c r="BK15" s="42"/>
      <c r="BL15" s="10"/>
      <c r="BM15" s="10"/>
      <c r="BN15" s="15">
        <f t="shared" si="16"/>
        <v>0</v>
      </c>
      <c r="BO15" s="42"/>
      <c r="BP15" s="10">
        <v>74</v>
      </c>
      <c r="BQ15" s="10">
        <v>74</v>
      </c>
      <c r="BR15" s="28">
        <f t="shared" si="9"/>
        <v>100</v>
      </c>
      <c r="BS15" s="42">
        <v>1</v>
      </c>
      <c r="BT15" s="38" t="s">
        <v>11</v>
      </c>
      <c r="BU15" s="10">
        <v>3</v>
      </c>
      <c r="BV15" s="30">
        <v>3</v>
      </c>
      <c r="BW15" s="28">
        <f t="shared" si="10"/>
        <v>100</v>
      </c>
      <c r="BX15" s="45">
        <v>5</v>
      </c>
      <c r="BY15" s="25">
        <v>12</v>
      </c>
      <c r="BZ15" s="25">
        <v>22</v>
      </c>
      <c r="CA15" s="15">
        <f t="shared" si="17"/>
        <v>183.33333333333334</v>
      </c>
      <c r="CB15" s="45">
        <v>1</v>
      </c>
      <c r="CC15" s="34">
        <v>396</v>
      </c>
      <c r="CD15" s="34"/>
      <c r="CE15" s="15">
        <f t="shared" si="11"/>
        <v>0</v>
      </c>
      <c r="CF15" s="45"/>
      <c r="CG15" s="50">
        <f t="shared" si="18"/>
        <v>17</v>
      </c>
      <c r="CH15" s="61"/>
      <c r="CI15" s="38" t="s">
        <v>22</v>
      </c>
      <c r="CJ15" s="33">
        <v>21</v>
      </c>
      <c r="CK15" s="33"/>
      <c r="CO15" s="35"/>
    </row>
    <row r="16" spans="1:89" ht="12.75" customHeight="1">
      <c r="A16" s="9">
        <v>8</v>
      </c>
      <c r="B16" s="40" t="s">
        <v>12</v>
      </c>
      <c r="C16" s="10">
        <v>285</v>
      </c>
      <c r="D16" s="10">
        <v>647</v>
      </c>
      <c r="E16" s="34">
        <v>113.3</v>
      </c>
      <c r="F16" s="34">
        <v>40.4</v>
      </c>
      <c r="G16" s="11">
        <f t="shared" si="0"/>
        <v>35.65754633715799</v>
      </c>
      <c r="H16" s="42"/>
      <c r="I16" s="34">
        <v>15.4</v>
      </c>
      <c r="J16" s="34">
        <v>0.6</v>
      </c>
      <c r="K16" s="11">
        <f t="shared" si="1"/>
        <v>3.896103896103896</v>
      </c>
      <c r="L16" s="42"/>
      <c r="M16" s="34">
        <v>50.9</v>
      </c>
      <c r="N16" s="34">
        <v>63.1</v>
      </c>
      <c r="O16" s="11">
        <f t="shared" si="2"/>
        <v>123.96856581532415</v>
      </c>
      <c r="P16" s="42"/>
      <c r="Q16" s="1" t="s">
        <v>12</v>
      </c>
      <c r="R16" s="34">
        <v>156</v>
      </c>
      <c r="S16" s="34">
        <v>244</v>
      </c>
      <c r="T16" s="11">
        <f t="shared" si="3"/>
        <v>156.4102564102564</v>
      </c>
      <c r="U16" s="42"/>
      <c r="V16" s="10">
        <v>500</v>
      </c>
      <c r="W16" s="10">
        <v>274000</v>
      </c>
      <c r="X16" s="10">
        <v>244000</v>
      </c>
      <c r="Y16" s="65">
        <f t="shared" si="4"/>
        <v>89.05109489051095</v>
      </c>
      <c r="Z16" s="42"/>
      <c r="AA16" s="18">
        <v>200</v>
      </c>
      <c r="AB16" s="18">
        <v>200</v>
      </c>
      <c r="AC16" s="15">
        <f t="shared" si="5"/>
        <v>100</v>
      </c>
      <c r="AD16" s="42">
        <v>1</v>
      </c>
      <c r="AE16" s="38" t="s">
        <v>12</v>
      </c>
      <c r="AF16" s="10">
        <v>112</v>
      </c>
      <c r="AG16" s="10">
        <v>112</v>
      </c>
      <c r="AH16" s="15">
        <f t="shared" si="6"/>
        <v>100</v>
      </c>
      <c r="AI16" s="42">
        <v>1</v>
      </c>
      <c r="AJ16" s="10">
        <v>11</v>
      </c>
      <c r="AK16" s="10">
        <v>7</v>
      </c>
      <c r="AL16" s="20">
        <v>3</v>
      </c>
      <c r="AM16" s="42">
        <f t="shared" si="12"/>
        <v>-3</v>
      </c>
      <c r="AN16" s="10">
        <v>21200</v>
      </c>
      <c r="AO16" s="32">
        <f t="shared" si="7"/>
        <v>32.76661514683153</v>
      </c>
      <c r="AP16" s="28">
        <v>150</v>
      </c>
      <c r="AQ16" s="10"/>
      <c r="AR16" s="28">
        <f t="shared" si="8"/>
        <v>0</v>
      </c>
      <c r="AS16" s="42"/>
      <c r="AT16" s="38" t="s">
        <v>12</v>
      </c>
      <c r="AU16" s="10">
        <v>134.4</v>
      </c>
      <c r="AV16" s="10">
        <v>123.5</v>
      </c>
      <c r="AW16" s="10">
        <f t="shared" si="13"/>
        <v>-10.900000000000006</v>
      </c>
      <c r="AX16" s="42">
        <v>1</v>
      </c>
      <c r="AY16" s="10">
        <v>3</v>
      </c>
      <c r="AZ16" s="10">
        <v>3</v>
      </c>
      <c r="BA16" s="28">
        <f t="shared" si="14"/>
        <v>100</v>
      </c>
      <c r="BB16" s="42">
        <v>5</v>
      </c>
      <c r="BC16" s="10">
        <v>2</v>
      </c>
      <c r="BD16" s="10">
        <v>2</v>
      </c>
      <c r="BE16" s="28">
        <f t="shared" si="15"/>
        <v>100</v>
      </c>
      <c r="BF16" s="42">
        <v>5</v>
      </c>
      <c r="BG16" s="38" t="s">
        <v>12</v>
      </c>
      <c r="BH16" s="10">
        <v>2</v>
      </c>
      <c r="BI16" s="10">
        <v>3</v>
      </c>
      <c r="BJ16" s="15">
        <f t="shared" si="19"/>
        <v>1.536321483771252</v>
      </c>
      <c r="BK16" s="42"/>
      <c r="BL16" s="10"/>
      <c r="BM16" s="10">
        <v>1</v>
      </c>
      <c r="BN16" s="15">
        <f t="shared" si="16"/>
        <v>-0.1545595054095827</v>
      </c>
      <c r="BO16" s="42"/>
      <c r="BP16" s="10">
        <v>28</v>
      </c>
      <c r="BQ16" s="10">
        <v>28</v>
      </c>
      <c r="BR16" s="28">
        <f t="shared" si="9"/>
        <v>100</v>
      </c>
      <c r="BS16" s="42">
        <v>1</v>
      </c>
      <c r="BT16" s="38" t="s">
        <v>12</v>
      </c>
      <c r="BU16" s="10">
        <v>3</v>
      </c>
      <c r="BV16" s="30">
        <v>3</v>
      </c>
      <c r="BW16" s="28">
        <f t="shared" si="10"/>
        <v>100</v>
      </c>
      <c r="BX16" s="45">
        <v>5</v>
      </c>
      <c r="BY16" s="25">
        <v>12</v>
      </c>
      <c r="BZ16" s="25">
        <v>28</v>
      </c>
      <c r="CA16" s="15">
        <f t="shared" si="17"/>
        <v>233.33333333333334</v>
      </c>
      <c r="CB16" s="45">
        <v>1</v>
      </c>
      <c r="CC16" s="34">
        <v>380.44</v>
      </c>
      <c r="CD16" s="34"/>
      <c r="CE16" s="15">
        <f t="shared" si="11"/>
        <v>0</v>
      </c>
      <c r="CF16" s="45"/>
      <c r="CG16" s="50">
        <f t="shared" si="18"/>
        <v>17</v>
      </c>
      <c r="CH16" s="61"/>
      <c r="CI16" s="39" t="s">
        <v>13</v>
      </c>
      <c r="CJ16" s="33">
        <v>20</v>
      </c>
      <c r="CK16" s="33"/>
    </row>
    <row r="17" spans="1:89" ht="12" customHeight="1">
      <c r="A17" s="9">
        <v>9</v>
      </c>
      <c r="B17" s="40" t="s">
        <v>13</v>
      </c>
      <c r="C17" s="10">
        <v>238</v>
      </c>
      <c r="D17" s="10">
        <v>441</v>
      </c>
      <c r="E17" s="34">
        <v>41.4</v>
      </c>
      <c r="F17" s="34">
        <v>26.5</v>
      </c>
      <c r="G17" s="11">
        <f t="shared" si="0"/>
        <v>64.0096618357488</v>
      </c>
      <c r="H17" s="42"/>
      <c r="I17" s="34">
        <v>8.3</v>
      </c>
      <c r="J17" s="34">
        <v>6.1</v>
      </c>
      <c r="K17" s="11">
        <f t="shared" si="1"/>
        <v>73.49397590361446</v>
      </c>
      <c r="L17" s="42"/>
      <c r="M17" s="34">
        <v>112.5</v>
      </c>
      <c r="N17" s="34">
        <v>52.2</v>
      </c>
      <c r="O17" s="11">
        <f t="shared" si="2"/>
        <v>46.400000000000006</v>
      </c>
      <c r="P17" s="42"/>
      <c r="Q17" s="6" t="s">
        <v>13</v>
      </c>
      <c r="R17" s="34">
        <v>111.9</v>
      </c>
      <c r="S17" s="34">
        <v>182.5</v>
      </c>
      <c r="T17" s="11">
        <f t="shared" si="3"/>
        <v>163.09204647006254</v>
      </c>
      <c r="U17" s="42"/>
      <c r="V17" s="10">
        <v>500</v>
      </c>
      <c r="W17" s="10">
        <v>182000</v>
      </c>
      <c r="X17" s="10">
        <v>182500</v>
      </c>
      <c r="Y17" s="65">
        <f t="shared" si="4"/>
        <v>100.27472527472527</v>
      </c>
      <c r="Z17" s="42">
        <v>5</v>
      </c>
      <c r="AA17" s="18">
        <v>400</v>
      </c>
      <c r="AB17" s="18">
        <v>401</v>
      </c>
      <c r="AC17" s="15">
        <f t="shared" si="5"/>
        <v>100.25</v>
      </c>
      <c r="AD17" s="42">
        <v>1</v>
      </c>
      <c r="AE17" s="39" t="s">
        <v>13</v>
      </c>
      <c r="AF17" s="10">
        <v>184</v>
      </c>
      <c r="AG17" s="10">
        <v>190</v>
      </c>
      <c r="AH17" s="15">
        <f t="shared" si="6"/>
        <v>103.26086956521739</v>
      </c>
      <c r="AI17" s="42">
        <v>1</v>
      </c>
      <c r="AJ17" s="10">
        <v>9</v>
      </c>
      <c r="AK17" s="10">
        <v>3</v>
      </c>
      <c r="AL17" s="20">
        <v>5</v>
      </c>
      <c r="AM17" s="42">
        <f t="shared" si="12"/>
        <v>-5</v>
      </c>
      <c r="AN17" s="10">
        <v>21600</v>
      </c>
      <c r="AO17" s="32">
        <f t="shared" si="7"/>
        <v>48.97959183673469</v>
      </c>
      <c r="AP17" s="28">
        <v>100</v>
      </c>
      <c r="AQ17" s="10"/>
      <c r="AR17" s="28">
        <f t="shared" si="8"/>
        <v>0</v>
      </c>
      <c r="AS17" s="42"/>
      <c r="AT17" s="39" t="s">
        <v>13</v>
      </c>
      <c r="AU17" s="10">
        <v>279.8</v>
      </c>
      <c r="AV17" s="10">
        <v>257.9</v>
      </c>
      <c r="AW17" s="10">
        <f t="shared" si="13"/>
        <v>-21.900000000000034</v>
      </c>
      <c r="AX17" s="42">
        <v>1</v>
      </c>
      <c r="AY17" s="10">
        <v>7</v>
      </c>
      <c r="AZ17" s="10">
        <v>7</v>
      </c>
      <c r="BA17" s="28">
        <f t="shared" si="14"/>
        <v>100</v>
      </c>
      <c r="BB17" s="42">
        <v>5</v>
      </c>
      <c r="BC17" s="10">
        <v>4</v>
      </c>
      <c r="BD17" s="10">
        <v>4</v>
      </c>
      <c r="BE17" s="28">
        <f t="shared" si="15"/>
        <v>100</v>
      </c>
      <c r="BF17" s="42">
        <v>5</v>
      </c>
      <c r="BG17" s="39" t="s">
        <v>13</v>
      </c>
      <c r="BH17" s="10"/>
      <c r="BI17" s="10">
        <v>2</v>
      </c>
      <c r="BJ17" s="15">
        <f t="shared" si="19"/>
        <v>-0.45351473922902497</v>
      </c>
      <c r="BK17" s="42"/>
      <c r="BL17" s="10"/>
      <c r="BM17" s="10">
        <v>2</v>
      </c>
      <c r="BN17" s="15">
        <f t="shared" si="16"/>
        <v>-0.45351473922902497</v>
      </c>
      <c r="BO17" s="42"/>
      <c r="BP17" s="10">
        <v>44</v>
      </c>
      <c r="BQ17" s="10">
        <v>44</v>
      </c>
      <c r="BR17" s="28">
        <f t="shared" si="9"/>
        <v>100</v>
      </c>
      <c r="BS17" s="42">
        <v>1</v>
      </c>
      <c r="BT17" s="39" t="s">
        <v>13</v>
      </c>
      <c r="BU17" s="10">
        <v>3</v>
      </c>
      <c r="BV17" s="30">
        <v>3</v>
      </c>
      <c r="BW17" s="28">
        <f t="shared" si="10"/>
        <v>100</v>
      </c>
      <c r="BX17" s="45">
        <v>5</v>
      </c>
      <c r="BY17" s="25">
        <v>12</v>
      </c>
      <c r="BZ17" s="25">
        <v>18</v>
      </c>
      <c r="CA17" s="15">
        <f t="shared" si="17"/>
        <v>150</v>
      </c>
      <c r="CB17" s="45">
        <v>1</v>
      </c>
      <c r="CC17" s="34">
        <v>384.1</v>
      </c>
      <c r="CD17" s="34"/>
      <c r="CE17" s="15">
        <f t="shared" si="11"/>
        <v>0</v>
      </c>
      <c r="CF17" s="45"/>
      <c r="CG17" s="50">
        <f t="shared" si="18"/>
        <v>20</v>
      </c>
      <c r="CH17" s="61"/>
      <c r="CI17" s="39" t="s">
        <v>24</v>
      </c>
      <c r="CJ17" s="33">
        <v>19</v>
      </c>
      <c r="CK17" s="33"/>
    </row>
    <row r="18" spans="1:89" ht="10.5" customHeight="1">
      <c r="A18" s="9">
        <v>10</v>
      </c>
      <c r="B18" s="40" t="s">
        <v>14</v>
      </c>
      <c r="C18" s="10">
        <v>345</v>
      </c>
      <c r="D18" s="10">
        <v>712</v>
      </c>
      <c r="E18" s="34">
        <v>43.2</v>
      </c>
      <c r="F18" s="34">
        <v>27.1</v>
      </c>
      <c r="G18" s="11">
        <f t="shared" si="0"/>
        <v>62.731481481481474</v>
      </c>
      <c r="H18" s="42"/>
      <c r="I18" s="34">
        <v>32.4</v>
      </c>
      <c r="J18" s="34">
        <v>0.5</v>
      </c>
      <c r="K18" s="11">
        <f t="shared" si="1"/>
        <v>1.54320987654321</v>
      </c>
      <c r="L18" s="42"/>
      <c r="M18" s="34">
        <v>104.5</v>
      </c>
      <c r="N18" s="34">
        <v>123</v>
      </c>
      <c r="O18" s="11">
        <f t="shared" si="2"/>
        <v>117.70334928229664</v>
      </c>
      <c r="P18" s="42"/>
      <c r="Q18" s="1" t="s">
        <v>14</v>
      </c>
      <c r="R18" s="34">
        <v>53.3</v>
      </c>
      <c r="S18" s="34">
        <v>261.6</v>
      </c>
      <c r="T18" s="11">
        <f t="shared" si="3"/>
        <v>490.8067542213884</v>
      </c>
      <c r="U18" s="42"/>
      <c r="V18" s="10">
        <v>700</v>
      </c>
      <c r="W18" s="10">
        <v>408100</v>
      </c>
      <c r="X18" s="10">
        <v>261600</v>
      </c>
      <c r="Y18" s="65">
        <f t="shared" si="4"/>
        <v>64.101935800049</v>
      </c>
      <c r="Z18" s="42"/>
      <c r="AA18" s="18">
        <v>167</v>
      </c>
      <c r="AB18" s="18">
        <v>168</v>
      </c>
      <c r="AC18" s="15">
        <f t="shared" si="5"/>
        <v>100.59880239520957</v>
      </c>
      <c r="AD18" s="42">
        <v>1</v>
      </c>
      <c r="AE18" s="38" t="s">
        <v>14</v>
      </c>
      <c r="AF18" s="10">
        <v>61</v>
      </c>
      <c r="AG18" s="10">
        <v>60</v>
      </c>
      <c r="AH18" s="15">
        <f t="shared" si="6"/>
        <v>98.36065573770492</v>
      </c>
      <c r="AI18" s="42"/>
      <c r="AJ18" s="10">
        <v>10</v>
      </c>
      <c r="AK18" s="10">
        <v>5</v>
      </c>
      <c r="AL18" s="20">
        <v>2</v>
      </c>
      <c r="AM18" s="42">
        <f t="shared" si="12"/>
        <v>-2</v>
      </c>
      <c r="AN18" s="10">
        <v>11280</v>
      </c>
      <c r="AO18" s="32">
        <f t="shared" si="7"/>
        <v>15.842696629213483</v>
      </c>
      <c r="AP18" s="28">
        <v>150</v>
      </c>
      <c r="AQ18" s="10"/>
      <c r="AR18" s="28">
        <f t="shared" si="8"/>
        <v>0</v>
      </c>
      <c r="AS18" s="42"/>
      <c r="AT18" s="38" t="s">
        <v>14</v>
      </c>
      <c r="AU18" s="10">
        <v>180</v>
      </c>
      <c r="AV18" s="10">
        <v>194</v>
      </c>
      <c r="AW18" s="10">
        <f t="shared" si="13"/>
        <v>14</v>
      </c>
      <c r="AX18" s="42">
        <v>1</v>
      </c>
      <c r="AY18" s="10">
        <v>3</v>
      </c>
      <c r="AZ18" s="10">
        <v>4</v>
      </c>
      <c r="BA18" s="28">
        <f t="shared" si="14"/>
        <v>133.33333333333334</v>
      </c>
      <c r="BB18" s="42">
        <v>5</v>
      </c>
      <c r="BC18" s="10">
        <v>1</v>
      </c>
      <c r="BD18" s="10">
        <v>1</v>
      </c>
      <c r="BE18" s="28">
        <f t="shared" si="15"/>
        <v>100</v>
      </c>
      <c r="BF18" s="42">
        <v>5</v>
      </c>
      <c r="BG18" s="38" t="s">
        <v>14</v>
      </c>
      <c r="BH18" s="10">
        <v>1</v>
      </c>
      <c r="BI18" s="10">
        <v>3</v>
      </c>
      <c r="BJ18" s="15">
        <f t="shared" si="19"/>
        <v>0.5786516853932584</v>
      </c>
      <c r="BK18" s="42"/>
      <c r="BL18" s="10">
        <v>1</v>
      </c>
      <c r="BM18" s="10"/>
      <c r="BN18" s="15">
        <f t="shared" si="16"/>
        <v>1</v>
      </c>
      <c r="BO18" s="42"/>
      <c r="BP18" s="10">
        <v>53</v>
      </c>
      <c r="BQ18" s="10">
        <v>52</v>
      </c>
      <c r="BR18" s="28">
        <f t="shared" si="9"/>
        <v>98.11320754716981</v>
      </c>
      <c r="BS18" s="42"/>
      <c r="BT18" s="38" t="s">
        <v>14</v>
      </c>
      <c r="BU18" s="10">
        <v>4</v>
      </c>
      <c r="BV18" s="30">
        <v>4</v>
      </c>
      <c r="BW18" s="28">
        <f t="shared" si="10"/>
        <v>100</v>
      </c>
      <c r="BX18" s="45">
        <v>5</v>
      </c>
      <c r="BY18" s="25">
        <v>12</v>
      </c>
      <c r="BZ18" s="25">
        <v>18</v>
      </c>
      <c r="CA18" s="15">
        <f t="shared" si="17"/>
        <v>150</v>
      </c>
      <c r="CB18" s="45">
        <v>1</v>
      </c>
      <c r="CC18" s="34">
        <v>519.92</v>
      </c>
      <c r="CD18" s="34"/>
      <c r="CE18" s="15">
        <f t="shared" si="11"/>
        <v>0</v>
      </c>
      <c r="CF18" s="45"/>
      <c r="CG18" s="50">
        <f t="shared" si="18"/>
        <v>16</v>
      </c>
      <c r="CH18" s="61"/>
      <c r="CI18" s="38" t="s">
        <v>27</v>
      </c>
      <c r="CJ18" s="33">
        <v>19</v>
      </c>
      <c r="CK18" s="33"/>
    </row>
    <row r="19" spans="1:89" ht="11.25" customHeight="1">
      <c r="A19" s="9">
        <v>11</v>
      </c>
      <c r="B19" s="40" t="s">
        <v>15</v>
      </c>
      <c r="C19" s="10">
        <v>436</v>
      </c>
      <c r="D19" s="10">
        <v>901</v>
      </c>
      <c r="E19" s="34">
        <v>19</v>
      </c>
      <c r="F19" s="34">
        <v>32.3</v>
      </c>
      <c r="G19" s="11">
        <f t="shared" si="0"/>
        <v>170</v>
      </c>
      <c r="H19" s="42"/>
      <c r="I19" s="34">
        <v>25.8</v>
      </c>
      <c r="J19" s="34">
        <v>5.2</v>
      </c>
      <c r="K19" s="11">
        <f t="shared" si="1"/>
        <v>20.155038759689923</v>
      </c>
      <c r="L19" s="42"/>
      <c r="M19" s="34">
        <v>322.1</v>
      </c>
      <c r="N19" s="34">
        <v>75</v>
      </c>
      <c r="O19" s="11">
        <f t="shared" si="2"/>
        <v>23.28469419434958</v>
      </c>
      <c r="P19" s="42"/>
      <c r="Q19" s="1" t="s">
        <v>15</v>
      </c>
      <c r="R19" s="34">
        <v>148.6</v>
      </c>
      <c r="S19" s="34">
        <v>248.6</v>
      </c>
      <c r="T19" s="11">
        <f t="shared" si="3"/>
        <v>167.29475100942125</v>
      </c>
      <c r="U19" s="42"/>
      <c r="V19" s="10">
        <v>500</v>
      </c>
      <c r="W19" s="10">
        <v>321500</v>
      </c>
      <c r="X19" s="10">
        <v>248600</v>
      </c>
      <c r="Y19" s="65">
        <f t="shared" si="4"/>
        <v>77.32503888024884</v>
      </c>
      <c r="Z19" s="42"/>
      <c r="AA19" s="18">
        <v>135</v>
      </c>
      <c r="AB19" s="18">
        <v>135</v>
      </c>
      <c r="AC19" s="15">
        <f t="shared" si="5"/>
        <v>100</v>
      </c>
      <c r="AD19" s="42">
        <v>1</v>
      </c>
      <c r="AE19" s="38" t="s">
        <v>15</v>
      </c>
      <c r="AF19" s="10">
        <v>37</v>
      </c>
      <c r="AG19" s="10">
        <v>36</v>
      </c>
      <c r="AH19" s="15">
        <f t="shared" si="6"/>
        <v>97.29729729729729</v>
      </c>
      <c r="AI19" s="42"/>
      <c r="AJ19" s="10">
        <v>14</v>
      </c>
      <c r="AK19" s="10">
        <v>8</v>
      </c>
      <c r="AL19" s="20">
        <v>3</v>
      </c>
      <c r="AM19" s="42">
        <f t="shared" si="12"/>
        <v>-3</v>
      </c>
      <c r="AN19" s="10">
        <v>20030</v>
      </c>
      <c r="AO19" s="32">
        <f t="shared" si="7"/>
        <v>22.23085460599334</v>
      </c>
      <c r="AP19" s="28">
        <v>200</v>
      </c>
      <c r="AQ19" s="10"/>
      <c r="AR19" s="28">
        <f t="shared" si="8"/>
        <v>0</v>
      </c>
      <c r="AS19" s="42"/>
      <c r="AT19" s="38" t="s">
        <v>15</v>
      </c>
      <c r="AU19" s="10"/>
      <c r="AV19" s="10">
        <v>82</v>
      </c>
      <c r="AW19" s="10">
        <f t="shared" si="13"/>
        <v>82</v>
      </c>
      <c r="AX19" s="42">
        <v>1</v>
      </c>
      <c r="AY19" s="10">
        <v>5</v>
      </c>
      <c r="AZ19" s="10">
        <v>5</v>
      </c>
      <c r="BA19" s="28">
        <f t="shared" si="14"/>
        <v>100</v>
      </c>
      <c r="BB19" s="42">
        <v>5</v>
      </c>
      <c r="BC19" s="10">
        <v>1</v>
      </c>
      <c r="BD19" s="10">
        <v>1</v>
      </c>
      <c r="BE19" s="28">
        <f t="shared" si="15"/>
        <v>100</v>
      </c>
      <c r="BF19" s="42">
        <v>5</v>
      </c>
      <c r="BG19" s="38" t="s">
        <v>15</v>
      </c>
      <c r="BH19" s="10"/>
      <c r="BI19" s="10">
        <v>1</v>
      </c>
      <c r="BJ19" s="15">
        <f t="shared" si="19"/>
        <v>-0.11098779134295228</v>
      </c>
      <c r="BK19" s="42"/>
      <c r="BL19" s="10">
        <v>1</v>
      </c>
      <c r="BM19" s="10">
        <v>1</v>
      </c>
      <c r="BN19" s="15">
        <f t="shared" si="16"/>
        <v>0.8890122086570478</v>
      </c>
      <c r="BO19" s="42"/>
      <c r="BP19" s="10">
        <v>74</v>
      </c>
      <c r="BQ19" s="10">
        <v>74</v>
      </c>
      <c r="BR19" s="28">
        <f t="shared" si="9"/>
        <v>100</v>
      </c>
      <c r="BS19" s="42">
        <v>1</v>
      </c>
      <c r="BT19" s="38" t="s">
        <v>15</v>
      </c>
      <c r="BU19" s="10">
        <v>4</v>
      </c>
      <c r="BV19" s="30">
        <v>4</v>
      </c>
      <c r="BW19" s="28">
        <f t="shared" si="10"/>
        <v>100</v>
      </c>
      <c r="BX19" s="45">
        <v>5</v>
      </c>
      <c r="BY19" s="25">
        <v>12</v>
      </c>
      <c r="BZ19" s="25">
        <v>24</v>
      </c>
      <c r="CA19" s="15">
        <f t="shared" si="17"/>
        <v>200</v>
      </c>
      <c r="CB19" s="45">
        <v>1</v>
      </c>
      <c r="CC19" s="34">
        <v>466.18</v>
      </c>
      <c r="CD19" s="34"/>
      <c r="CE19" s="15">
        <f t="shared" si="11"/>
        <v>0</v>
      </c>
      <c r="CF19" s="45"/>
      <c r="CG19" s="50">
        <f t="shared" si="18"/>
        <v>16</v>
      </c>
      <c r="CH19" s="61"/>
      <c r="CI19" s="38" t="s">
        <v>11</v>
      </c>
      <c r="CJ19" s="33">
        <v>17</v>
      </c>
      <c r="CK19" s="33"/>
    </row>
    <row r="20" spans="1:89" ht="11.25" customHeight="1">
      <c r="A20" s="9">
        <v>12</v>
      </c>
      <c r="B20" s="40" t="s">
        <v>16</v>
      </c>
      <c r="C20" s="10">
        <v>308</v>
      </c>
      <c r="D20" s="10">
        <v>616</v>
      </c>
      <c r="E20" s="34">
        <v>52.8</v>
      </c>
      <c r="F20" s="34">
        <v>18.3</v>
      </c>
      <c r="G20" s="11">
        <f t="shared" si="0"/>
        <v>34.659090909090914</v>
      </c>
      <c r="H20" s="42"/>
      <c r="I20" s="34">
        <v>22</v>
      </c>
      <c r="J20" s="34">
        <v>1.8</v>
      </c>
      <c r="K20" s="11">
        <f t="shared" si="1"/>
        <v>8.181818181818182</v>
      </c>
      <c r="L20" s="42"/>
      <c r="M20" s="34">
        <v>29.7</v>
      </c>
      <c r="N20" s="34">
        <v>31.8</v>
      </c>
      <c r="O20" s="11">
        <f t="shared" si="2"/>
        <v>107.07070707070707</v>
      </c>
      <c r="P20" s="42"/>
      <c r="Q20" s="1" t="s">
        <v>16</v>
      </c>
      <c r="R20" s="34">
        <v>114.5</v>
      </c>
      <c r="S20" s="34">
        <v>220.8</v>
      </c>
      <c r="T20" s="11">
        <f t="shared" si="3"/>
        <v>192.83842794759826</v>
      </c>
      <c r="U20" s="42"/>
      <c r="V20" s="10">
        <v>500</v>
      </c>
      <c r="W20" s="10">
        <v>259000</v>
      </c>
      <c r="X20" s="10">
        <v>220800</v>
      </c>
      <c r="Y20" s="65">
        <f t="shared" si="4"/>
        <v>85.25096525096525</v>
      </c>
      <c r="Z20" s="42"/>
      <c r="AA20" s="18">
        <v>161</v>
      </c>
      <c r="AB20" s="18">
        <v>160</v>
      </c>
      <c r="AC20" s="15">
        <f t="shared" si="5"/>
        <v>99.37888198757764</v>
      </c>
      <c r="AD20" s="42"/>
      <c r="AE20" s="38" t="s">
        <v>16</v>
      </c>
      <c r="AF20" s="10">
        <v>83</v>
      </c>
      <c r="AG20" s="10">
        <v>81</v>
      </c>
      <c r="AH20" s="15">
        <f t="shared" si="6"/>
        <v>97.59036144578313</v>
      </c>
      <c r="AI20" s="42"/>
      <c r="AJ20" s="10">
        <v>12</v>
      </c>
      <c r="AK20" s="10">
        <v>5</v>
      </c>
      <c r="AL20" s="20">
        <v>1</v>
      </c>
      <c r="AM20" s="42">
        <f t="shared" si="12"/>
        <v>-1</v>
      </c>
      <c r="AN20" s="10">
        <v>23300</v>
      </c>
      <c r="AO20" s="32">
        <f t="shared" si="7"/>
        <v>37.824675324675326</v>
      </c>
      <c r="AP20" s="28">
        <v>140</v>
      </c>
      <c r="AQ20" s="10"/>
      <c r="AR20" s="28">
        <f t="shared" si="8"/>
        <v>0</v>
      </c>
      <c r="AS20" s="42"/>
      <c r="AT20" s="38" t="s">
        <v>16</v>
      </c>
      <c r="AU20" s="10">
        <v>64.9</v>
      </c>
      <c r="AV20" s="10">
        <v>75.3</v>
      </c>
      <c r="AW20" s="10">
        <f t="shared" si="13"/>
        <v>10.399999999999991</v>
      </c>
      <c r="AX20" s="42">
        <v>1</v>
      </c>
      <c r="AY20" s="10">
        <v>4</v>
      </c>
      <c r="AZ20" s="10">
        <v>4</v>
      </c>
      <c r="BA20" s="28">
        <f t="shared" si="14"/>
        <v>100</v>
      </c>
      <c r="BB20" s="42">
        <v>5</v>
      </c>
      <c r="BC20" s="10">
        <v>0</v>
      </c>
      <c r="BD20" s="10">
        <v>0</v>
      </c>
      <c r="BE20" s="28">
        <v>0</v>
      </c>
      <c r="BF20" s="42"/>
      <c r="BG20" s="38" t="s">
        <v>16</v>
      </c>
      <c r="BH20" s="10"/>
      <c r="BI20" s="10">
        <v>2</v>
      </c>
      <c r="BJ20" s="15">
        <f t="shared" si="19"/>
        <v>-0.3246753246753247</v>
      </c>
      <c r="BK20" s="42"/>
      <c r="BL20" s="10"/>
      <c r="BM20" s="10"/>
      <c r="BN20" s="15">
        <f t="shared" si="16"/>
        <v>0</v>
      </c>
      <c r="BO20" s="42"/>
      <c r="BP20" s="10">
        <v>46</v>
      </c>
      <c r="BQ20" s="10">
        <v>46</v>
      </c>
      <c r="BR20" s="28">
        <f t="shared" si="9"/>
        <v>100</v>
      </c>
      <c r="BS20" s="42">
        <v>1</v>
      </c>
      <c r="BT20" s="38" t="s">
        <v>16</v>
      </c>
      <c r="BU20" s="10">
        <v>3</v>
      </c>
      <c r="BV20" s="30">
        <v>4</v>
      </c>
      <c r="BW20" s="28">
        <f t="shared" si="10"/>
        <v>133.33333333333334</v>
      </c>
      <c r="BX20" s="45">
        <v>5</v>
      </c>
      <c r="BY20" s="25">
        <v>12</v>
      </c>
      <c r="BZ20" s="25">
        <v>27</v>
      </c>
      <c r="CA20" s="15">
        <f t="shared" si="17"/>
        <v>225</v>
      </c>
      <c r="CB20" s="45">
        <v>1</v>
      </c>
      <c r="CC20" s="34">
        <v>361.74</v>
      </c>
      <c r="CD20" s="34"/>
      <c r="CE20" s="15">
        <f t="shared" si="11"/>
        <v>0</v>
      </c>
      <c r="CF20" s="45"/>
      <c r="CG20" s="50">
        <f t="shared" si="18"/>
        <v>12</v>
      </c>
      <c r="CH20" s="61"/>
      <c r="CI20" s="38" t="s">
        <v>12</v>
      </c>
      <c r="CJ20" s="33">
        <v>17</v>
      </c>
      <c r="CK20" s="33"/>
    </row>
    <row r="21" spans="1:89" ht="11.25" customHeight="1">
      <c r="A21" s="9">
        <v>13</v>
      </c>
      <c r="B21" s="40" t="s">
        <v>17</v>
      </c>
      <c r="C21" s="10">
        <v>322</v>
      </c>
      <c r="D21" s="10">
        <v>626</v>
      </c>
      <c r="E21" s="34">
        <v>70.3</v>
      </c>
      <c r="F21" s="34">
        <v>39.3</v>
      </c>
      <c r="G21" s="11">
        <f t="shared" si="0"/>
        <v>55.90327169274537</v>
      </c>
      <c r="H21" s="42"/>
      <c r="I21" s="34">
        <v>7.3</v>
      </c>
      <c r="J21" s="34">
        <v>1.2</v>
      </c>
      <c r="K21" s="11">
        <f t="shared" si="1"/>
        <v>16.43835616438356</v>
      </c>
      <c r="L21" s="42"/>
      <c r="M21" s="34">
        <v>47.5</v>
      </c>
      <c r="N21" s="34">
        <v>52.5</v>
      </c>
      <c r="O21" s="11">
        <f t="shared" si="2"/>
        <v>110.5263157894737</v>
      </c>
      <c r="P21" s="42"/>
      <c r="Q21" s="1" t="s">
        <v>17</v>
      </c>
      <c r="R21" s="34">
        <v>124.5</v>
      </c>
      <c r="S21" s="34">
        <v>279.4</v>
      </c>
      <c r="T21" s="11">
        <f t="shared" si="3"/>
        <v>224.41767068273091</v>
      </c>
      <c r="U21" s="42"/>
      <c r="V21" s="10">
        <v>500</v>
      </c>
      <c r="W21" s="10">
        <v>257500</v>
      </c>
      <c r="X21" s="10">
        <v>279400</v>
      </c>
      <c r="Y21" s="65">
        <f t="shared" si="4"/>
        <v>108.50485436893204</v>
      </c>
      <c r="Z21" s="42">
        <v>5</v>
      </c>
      <c r="AA21" s="18">
        <v>302</v>
      </c>
      <c r="AB21" s="18">
        <v>305</v>
      </c>
      <c r="AC21" s="15">
        <f t="shared" si="5"/>
        <v>100.99337748344371</v>
      </c>
      <c r="AD21" s="42">
        <v>1</v>
      </c>
      <c r="AE21" s="38" t="s">
        <v>17</v>
      </c>
      <c r="AF21" s="10">
        <v>156</v>
      </c>
      <c r="AG21" s="10">
        <v>156</v>
      </c>
      <c r="AH21" s="15">
        <f t="shared" si="6"/>
        <v>100</v>
      </c>
      <c r="AI21" s="42">
        <v>1</v>
      </c>
      <c r="AJ21" s="10">
        <v>10</v>
      </c>
      <c r="AK21" s="10">
        <v>6</v>
      </c>
      <c r="AL21" s="20">
        <v>2</v>
      </c>
      <c r="AM21" s="42">
        <f t="shared" si="12"/>
        <v>-2</v>
      </c>
      <c r="AN21" s="10">
        <v>24870</v>
      </c>
      <c r="AO21" s="32">
        <f t="shared" si="7"/>
        <v>39.72843450479233</v>
      </c>
      <c r="AP21" s="28">
        <v>140</v>
      </c>
      <c r="AQ21" s="10"/>
      <c r="AR21" s="28">
        <f t="shared" si="8"/>
        <v>0</v>
      </c>
      <c r="AS21" s="42"/>
      <c r="AT21" s="38" t="s">
        <v>17</v>
      </c>
      <c r="AU21" s="10"/>
      <c r="AV21" s="10"/>
      <c r="AW21" s="10">
        <f t="shared" si="13"/>
        <v>0</v>
      </c>
      <c r="AX21" s="42"/>
      <c r="AY21" s="10">
        <v>1</v>
      </c>
      <c r="AZ21" s="10">
        <v>1</v>
      </c>
      <c r="BA21" s="28">
        <f t="shared" si="14"/>
        <v>100</v>
      </c>
      <c r="BB21" s="42">
        <v>5</v>
      </c>
      <c r="BC21" s="10">
        <v>0</v>
      </c>
      <c r="BD21" s="10">
        <v>0</v>
      </c>
      <c r="BE21" s="28">
        <v>0</v>
      </c>
      <c r="BF21" s="42"/>
      <c r="BG21" s="38" t="s">
        <v>17</v>
      </c>
      <c r="BH21" s="10">
        <v>1</v>
      </c>
      <c r="BI21" s="10">
        <v>5</v>
      </c>
      <c r="BJ21" s="15">
        <f t="shared" si="19"/>
        <v>0.20127795527156556</v>
      </c>
      <c r="BK21" s="42"/>
      <c r="BL21" s="10">
        <v>3</v>
      </c>
      <c r="BM21" s="10"/>
      <c r="BN21" s="15">
        <f t="shared" si="16"/>
        <v>3</v>
      </c>
      <c r="BO21" s="42"/>
      <c r="BP21" s="10">
        <v>56</v>
      </c>
      <c r="BQ21" s="10">
        <v>56</v>
      </c>
      <c r="BR21" s="28">
        <f t="shared" si="9"/>
        <v>100</v>
      </c>
      <c r="BS21" s="42">
        <v>1</v>
      </c>
      <c r="BT21" s="38" t="s">
        <v>17</v>
      </c>
      <c r="BU21" s="10">
        <v>4</v>
      </c>
      <c r="BV21" s="30">
        <v>3</v>
      </c>
      <c r="BW21" s="28">
        <f t="shared" si="10"/>
        <v>75</v>
      </c>
      <c r="BX21" s="45">
        <v>2</v>
      </c>
      <c r="BY21" s="25">
        <v>12</v>
      </c>
      <c r="BZ21" s="25">
        <v>16</v>
      </c>
      <c r="CA21" s="15">
        <f t="shared" si="17"/>
        <v>133.33333333333334</v>
      </c>
      <c r="CB21" s="45">
        <v>1</v>
      </c>
      <c r="CC21" s="34">
        <v>461.94</v>
      </c>
      <c r="CD21" s="34"/>
      <c r="CE21" s="15">
        <f t="shared" si="11"/>
        <v>0</v>
      </c>
      <c r="CF21" s="45"/>
      <c r="CG21" s="50">
        <f t="shared" si="18"/>
        <v>14</v>
      </c>
      <c r="CH21" s="61"/>
      <c r="CI21" s="38" t="s">
        <v>28</v>
      </c>
      <c r="CJ21" s="33">
        <v>17</v>
      </c>
      <c r="CK21" s="33"/>
    </row>
    <row r="22" spans="1:89" ht="11.25" customHeight="1">
      <c r="A22" s="9">
        <v>14</v>
      </c>
      <c r="B22" s="40" t="s">
        <v>18</v>
      </c>
      <c r="C22" s="10">
        <v>222</v>
      </c>
      <c r="D22" s="10">
        <v>667</v>
      </c>
      <c r="E22" s="34">
        <v>137.8</v>
      </c>
      <c r="F22" s="34">
        <v>32.1</v>
      </c>
      <c r="G22" s="11">
        <f t="shared" si="0"/>
        <v>23.294629898403482</v>
      </c>
      <c r="H22" s="42"/>
      <c r="I22" s="34">
        <v>218.7</v>
      </c>
      <c r="J22" s="34">
        <v>6.5</v>
      </c>
      <c r="K22" s="11">
        <f t="shared" si="1"/>
        <v>2.9721079103795156</v>
      </c>
      <c r="L22" s="42"/>
      <c r="M22" s="34">
        <v>27.6</v>
      </c>
      <c r="N22" s="34">
        <v>70.6</v>
      </c>
      <c r="O22" s="11">
        <f t="shared" si="2"/>
        <v>255.79710144927535</v>
      </c>
      <c r="P22" s="42"/>
      <c r="Q22" s="1" t="s">
        <v>18</v>
      </c>
      <c r="R22" s="34">
        <v>108.9</v>
      </c>
      <c r="S22" s="34">
        <v>208.5</v>
      </c>
      <c r="T22" s="11">
        <f t="shared" si="3"/>
        <v>191.46005509641873</v>
      </c>
      <c r="U22" s="42"/>
      <c r="V22" s="10">
        <v>500</v>
      </c>
      <c r="W22" s="10">
        <v>240000</v>
      </c>
      <c r="X22" s="10">
        <v>207500</v>
      </c>
      <c r="Y22" s="65">
        <f t="shared" si="4"/>
        <v>86.45833333333333</v>
      </c>
      <c r="Z22" s="42"/>
      <c r="AA22" s="18">
        <v>73</v>
      </c>
      <c r="AB22" s="18">
        <v>73</v>
      </c>
      <c r="AC22" s="15">
        <f t="shared" si="5"/>
        <v>100</v>
      </c>
      <c r="AD22" s="42">
        <v>1</v>
      </c>
      <c r="AE22" s="38" t="s">
        <v>18</v>
      </c>
      <c r="AF22" s="10">
        <v>20</v>
      </c>
      <c r="AG22" s="10">
        <v>20</v>
      </c>
      <c r="AH22" s="15">
        <f t="shared" si="6"/>
        <v>100</v>
      </c>
      <c r="AI22" s="42">
        <v>1</v>
      </c>
      <c r="AJ22" s="10">
        <v>10</v>
      </c>
      <c r="AK22" s="10">
        <v>6</v>
      </c>
      <c r="AL22" s="20">
        <v>3</v>
      </c>
      <c r="AM22" s="42">
        <f t="shared" si="12"/>
        <v>-3</v>
      </c>
      <c r="AN22" s="10">
        <v>16612</v>
      </c>
      <c r="AO22" s="32">
        <f t="shared" si="7"/>
        <v>24.90554722638681</v>
      </c>
      <c r="AP22" s="28">
        <v>150</v>
      </c>
      <c r="AQ22" s="10"/>
      <c r="AR22" s="28">
        <f t="shared" si="8"/>
        <v>0</v>
      </c>
      <c r="AS22" s="42"/>
      <c r="AT22" s="38" t="s">
        <v>18</v>
      </c>
      <c r="AU22" s="10"/>
      <c r="AV22" s="10"/>
      <c r="AW22" s="10">
        <f t="shared" si="13"/>
        <v>0</v>
      </c>
      <c r="AX22" s="42"/>
      <c r="AY22" s="10">
        <v>9</v>
      </c>
      <c r="AZ22" s="10">
        <v>9</v>
      </c>
      <c r="BA22" s="28">
        <f t="shared" si="14"/>
        <v>100</v>
      </c>
      <c r="BB22" s="42">
        <v>5</v>
      </c>
      <c r="BC22" s="10">
        <v>1</v>
      </c>
      <c r="BD22" s="10">
        <v>1</v>
      </c>
      <c r="BE22" s="28">
        <f t="shared" si="15"/>
        <v>100</v>
      </c>
      <c r="BF22" s="42">
        <v>5</v>
      </c>
      <c r="BG22" s="38" t="s">
        <v>18</v>
      </c>
      <c r="BH22" s="10">
        <v>2</v>
      </c>
      <c r="BI22" s="10">
        <v>4</v>
      </c>
      <c r="BJ22" s="15">
        <f t="shared" si="19"/>
        <v>1.4002998500749624</v>
      </c>
      <c r="BK22" s="42"/>
      <c r="BL22" s="10">
        <v>1</v>
      </c>
      <c r="BM22" s="10">
        <v>1</v>
      </c>
      <c r="BN22" s="15">
        <f t="shared" si="16"/>
        <v>0.8500749625187406</v>
      </c>
      <c r="BO22" s="42"/>
      <c r="BP22" s="10">
        <v>51</v>
      </c>
      <c r="BQ22" s="10">
        <v>51</v>
      </c>
      <c r="BR22" s="28">
        <f t="shared" si="9"/>
        <v>100</v>
      </c>
      <c r="BS22" s="42">
        <v>1</v>
      </c>
      <c r="BT22" s="38" t="s">
        <v>18</v>
      </c>
      <c r="BU22" s="10">
        <v>2</v>
      </c>
      <c r="BV22" s="30">
        <v>2</v>
      </c>
      <c r="BW22" s="28">
        <f t="shared" si="10"/>
        <v>100</v>
      </c>
      <c r="BX22" s="45">
        <v>5</v>
      </c>
      <c r="BY22" s="25">
        <v>12</v>
      </c>
      <c r="BZ22" s="25">
        <v>44</v>
      </c>
      <c r="CA22" s="15">
        <f t="shared" si="17"/>
        <v>366.6666666666667</v>
      </c>
      <c r="CB22" s="45">
        <v>1</v>
      </c>
      <c r="CC22" s="34">
        <v>347.2</v>
      </c>
      <c r="CD22" s="34"/>
      <c r="CE22" s="15">
        <f t="shared" si="11"/>
        <v>0</v>
      </c>
      <c r="CF22" s="45"/>
      <c r="CG22" s="50">
        <f t="shared" si="18"/>
        <v>16</v>
      </c>
      <c r="CH22" s="61"/>
      <c r="CI22" s="38" t="s">
        <v>7</v>
      </c>
      <c r="CJ22" s="33">
        <v>16</v>
      </c>
      <c r="CK22" s="33"/>
    </row>
    <row r="23" spans="1:89" ht="11.25" customHeight="1">
      <c r="A23" s="9">
        <v>15</v>
      </c>
      <c r="B23" s="40" t="s">
        <v>19</v>
      </c>
      <c r="C23" s="10">
        <v>305</v>
      </c>
      <c r="D23" s="10">
        <v>780</v>
      </c>
      <c r="E23" s="34">
        <v>28.9</v>
      </c>
      <c r="F23" s="34">
        <v>209.6</v>
      </c>
      <c r="G23" s="11">
        <f t="shared" si="0"/>
        <v>725.2595155709342</v>
      </c>
      <c r="H23" s="42"/>
      <c r="I23" s="34">
        <v>27.7</v>
      </c>
      <c r="J23" s="34">
        <v>1.4</v>
      </c>
      <c r="K23" s="11">
        <f t="shared" si="1"/>
        <v>5.054151624548736</v>
      </c>
      <c r="L23" s="42"/>
      <c r="M23" s="34">
        <v>232.5</v>
      </c>
      <c r="N23" s="34">
        <v>233.3</v>
      </c>
      <c r="O23" s="11">
        <f t="shared" si="2"/>
        <v>100.34408602150538</v>
      </c>
      <c r="P23" s="42"/>
      <c r="Q23" s="1" t="s">
        <v>19</v>
      </c>
      <c r="R23" s="34">
        <v>167.2</v>
      </c>
      <c r="S23" s="34">
        <v>281.9</v>
      </c>
      <c r="T23" s="11">
        <f t="shared" si="3"/>
        <v>168.60047846889952</v>
      </c>
      <c r="U23" s="42"/>
      <c r="V23" s="10">
        <v>500</v>
      </c>
      <c r="W23" s="10">
        <v>322500</v>
      </c>
      <c r="X23" s="10">
        <v>281900</v>
      </c>
      <c r="Y23" s="65">
        <f t="shared" si="4"/>
        <v>87.4108527131783</v>
      </c>
      <c r="Z23" s="42"/>
      <c r="AA23" s="18">
        <v>154</v>
      </c>
      <c r="AB23" s="18">
        <v>158</v>
      </c>
      <c r="AC23" s="15">
        <f t="shared" si="5"/>
        <v>102.59740259740259</v>
      </c>
      <c r="AD23" s="42">
        <v>1</v>
      </c>
      <c r="AE23" s="38" t="s">
        <v>19</v>
      </c>
      <c r="AF23" s="10">
        <v>37</v>
      </c>
      <c r="AG23" s="10">
        <v>41</v>
      </c>
      <c r="AH23" s="15">
        <f t="shared" si="6"/>
        <v>110.8108108108108</v>
      </c>
      <c r="AI23" s="42">
        <v>3</v>
      </c>
      <c r="AJ23" s="10">
        <v>11</v>
      </c>
      <c r="AK23" s="10">
        <v>5</v>
      </c>
      <c r="AL23" s="20">
        <v>5</v>
      </c>
      <c r="AM23" s="42">
        <f t="shared" si="12"/>
        <v>-5</v>
      </c>
      <c r="AN23" s="10">
        <v>19800</v>
      </c>
      <c r="AO23" s="32">
        <f t="shared" si="7"/>
        <v>25.384615384615383</v>
      </c>
      <c r="AP23" s="28">
        <v>180</v>
      </c>
      <c r="AQ23" s="10"/>
      <c r="AR23" s="28">
        <f t="shared" si="8"/>
        <v>0</v>
      </c>
      <c r="AS23" s="42"/>
      <c r="AT23" s="38" t="s">
        <v>19</v>
      </c>
      <c r="AU23" s="10"/>
      <c r="AV23" s="10"/>
      <c r="AW23" s="10">
        <f t="shared" si="13"/>
        <v>0</v>
      </c>
      <c r="AX23" s="42"/>
      <c r="AY23" s="10">
        <v>12</v>
      </c>
      <c r="AZ23" s="10">
        <v>13</v>
      </c>
      <c r="BA23" s="28">
        <f t="shared" si="14"/>
        <v>108.33333333333333</v>
      </c>
      <c r="BB23" s="42">
        <v>5</v>
      </c>
      <c r="BC23" s="10">
        <v>0</v>
      </c>
      <c r="BD23" s="10">
        <v>0</v>
      </c>
      <c r="BE23" s="28">
        <v>0</v>
      </c>
      <c r="BF23" s="42"/>
      <c r="BG23" s="38" t="s">
        <v>19</v>
      </c>
      <c r="BH23" s="10">
        <v>1</v>
      </c>
      <c r="BI23" s="10">
        <v>2</v>
      </c>
      <c r="BJ23" s="15">
        <f t="shared" si="19"/>
        <v>0.7435897435897436</v>
      </c>
      <c r="BK23" s="42"/>
      <c r="BL23" s="10">
        <v>5</v>
      </c>
      <c r="BM23" s="10">
        <v>4</v>
      </c>
      <c r="BN23" s="15">
        <f t="shared" si="16"/>
        <v>4.487179487179487</v>
      </c>
      <c r="BO23" s="42"/>
      <c r="BP23" s="10">
        <v>45</v>
      </c>
      <c r="BQ23" s="10">
        <v>45</v>
      </c>
      <c r="BR23" s="28">
        <f t="shared" si="9"/>
        <v>100</v>
      </c>
      <c r="BS23" s="42">
        <v>1</v>
      </c>
      <c r="BT23" s="38" t="s">
        <v>19</v>
      </c>
      <c r="BU23" s="10">
        <v>3</v>
      </c>
      <c r="BV23" s="30">
        <v>4</v>
      </c>
      <c r="BW23" s="28">
        <f t="shared" si="10"/>
        <v>133.33333333333334</v>
      </c>
      <c r="BX23" s="45">
        <v>5</v>
      </c>
      <c r="BY23" s="25">
        <v>12</v>
      </c>
      <c r="BZ23" s="25">
        <v>13</v>
      </c>
      <c r="CA23" s="15">
        <f t="shared" si="17"/>
        <v>108.33333333333333</v>
      </c>
      <c r="CB23" s="45">
        <v>1</v>
      </c>
      <c r="CC23" s="34">
        <v>346.12</v>
      </c>
      <c r="CD23" s="34"/>
      <c r="CE23" s="15">
        <f t="shared" si="11"/>
        <v>0</v>
      </c>
      <c r="CF23" s="45"/>
      <c r="CG23" s="50">
        <f t="shared" si="18"/>
        <v>11</v>
      </c>
      <c r="CH23" s="61"/>
      <c r="CI23" s="38" t="s">
        <v>14</v>
      </c>
      <c r="CJ23" s="33">
        <v>16</v>
      </c>
      <c r="CK23" s="33"/>
    </row>
    <row r="24" spans="1:89" ht="11.25" customHeight="1">
      <c r="A24" s="9">
        <v>16</v>
      </c>
      <c r="B24" s="40" t="s">
        <v>20</v>
      </c>
      <c r="C24" s="10">
        <v>318</v>
      </c>
      <c r="D24" s="10">
        <v>704</v>
      </c>
      <c r="E24" s="34">
        <v>130.7</v>
      </c>
      <c r="F24" s="34">
        <v>131.5</v>
      </c>
      <c r="G24" s="11">
        <f t="shared" si="0"/>
        <v>100.61208875286918</v>
      </c>
      <c r="H24" s="42"/>
      <c r="I24" s="34">
        <v>50.8</v>
      </c>
      <c r="J24" s="34">
        <v>5.2</v>
      </c>
      <c r="K24" s="11">
        <f t="shared" si="1"/>
        <v>10.236220472440946</v>
      </c>
      <c r="L24" s="42"/>
      <c r="M24" s="34">
        <v>90.8</v>
      </c>
      <c r="N24" s="34">
        <v>276.6</v>
      </c>
      <c r="O24" s="11">
        <f t="shared" si="2"/>
        <v>304.62555066079295</v>
      </c>
      <c r="P24" s="42"/>
      <c r="Q24" s="1" t="s">
        <v>20</v>
      </c>
      <c r="R24" s="34">
        <v>82.3</v>
      </c>
      <c r="S24" s="34">
        <v>156</v>
      </c>
      <c r="T24" s="11">
        <f t="shared" si="3"/>
        <v>189.55042527339003</v>
      </c>
      <c r="U24" s="42"/>
      <c r="V24" s="10">
        <v>500</v>
      </c>
      <c r="W24" s="10">
        <v>294500</v>
      </c>
      <c r="X24" s="10">
        <v>156000</v>
      </c>
      <c r="Y24" s="65">
        <f t="shared" si="4"/>
        <v>52.97113752122241</v>
      </c>
      <c r="Z24" s="42"/>
      <c r="AA24" s="18">
        <v>349</v>
      </c>
      <c r="AB24" s="18">
        <v>352</v>
      </c>
      <c r="AC24" s="15">
        <f t="shared" si="5"/>
        <v>100.85959885386819</v>
      </c>
      <c r="AD24" s="42">
        <v>1</v>
      </c>
      <c r="AE24" s="38" t="s">
        <v>20</v>
      </c>
      <c r="AF24" s="10">
        <v>194</v>
      </c>
      <c r="AG24" s="10">
        <v>207</v>
      </c>
      <c r="AH24" s="15">
        <f t="shared" si="6"/>
        <v>106.70103092783505</v>
      </c>
      <c r="AI24" s="42">
        <v>2</v>
      </c>
      <c r="AJ24" s="10">
        <v>9</v>
      </c>
      <c r="AK24" s="10">
        <v>2</v>
      </c>
      <c r="AL24" s="20">
        <v>4</v>
      </c>
      <c r="AM24" s="42">
        <f t="shared" si="12"/>
        <v>-4</v>
      </c>
      <c r="AN24" s="10">
        <v>19800</v>
      </c>
      <c r="AO24" s="32">
        <f t="shared" si="7"/>
        <v>28.125</v>
      </c>
      <c r="AP24" s="28">
        <v>160</v>
      </c>
      <c r="AQ24" s="10"/>
      <c r="AR24" s="28">
        <f t="shared" si="8"/>
        <v>0</v>
      </c>
      <c r="AS24" s="42"/>
      <c r="AT24" s="38" t="s">
        <v>20</v>
      </c>
      <c r="AU24" s="10"/>
      <c r="AV24" s="10"/>
      <c r="AW24" s="10">
        <f t="shared" si="13"/>
        <v>0</v>
      </c>
      <c r="AX24" s="42"/>
      <c r="AY24" s="10">
        <v>5</v>
      </c>
      <c r="AZ24" s="10">
        <v>7</v>
      </c>
      <c r="BA24" s="28">
        <f t="shared" si="14"/>
        <v>140</v>
      </c>
      <c r="BB24" s="42">
        <v>5</v>
      </c>
      <c r="BC24" s="10">
        <v>0</v>
      </c>
      <c r="BD24" s="10">
        <v>0</v>
      </c>
      <c r="BE24" s="28">
        <v>0</v>
      </c>
      <c r="BF24" s="42"/>
      <c r="BG24" s="38" t="s">
        <v>20</v>
      </c>
      <c r="BH24" s="10"/>
      <c r="BI24" s="10">
        <v>3</v>
      </c>
      <c r="BJ24" s="15">
        <f t="shared" si="19"/>
        <v>-0.4261363636363636</v>
      </c>
      <c r="BK24" s="42"/>
      <c r="BL24" s="10">
        <v>1</v>
      </c>
      <c r="BM24" s="10"/>
      <c r="BN24" s="15">
        <f t="shared" si="16"/>
        <v>1</v>
      </c>
      <c r="BO24" s="42"/>
      <c r="BP24" s="10">
        <v>40</v>
      </c>
      <c r="BQ24" s="10">
        <v>40</v>
      </c>
      <c r="BR24" s="28">
        <f t="shared" si="9"/>
        <v>100</v>
      </c>
      <c r="BS24" s="42">
        <v>1</v>
      </c>
      <c r="BT24" s="38" t="s">
        <v>20</v>
      </c>
      <c r="BU24" s="10">
        <v>3</v>
      </c>
      <c r="BV24" s="30">
        <v>3</v>
      </c>
      <c r="BW24" s="28">
        <f t="shared" si="10"/>
        <v>100</v>
      </c>
      <c r="BX24" s="45">
        <v>5</v>
      </c>
      <c r="BY24" s="25">
        <v>12</v>
      </c>
      <c r="BZ24" s="25">
        <v>11</v>
      </c>
      <c r="CA24" s="15">
        <f t="shared" si="17"/>
        <v>91.66666666666667</v>
      </c>
      <c r="CB24" s="45"/>
      <c r="CC24" s="34">
        <v>442.52</v>
      </c>
      <c r="CD24" s="34"/>
      <c r="CE24" s="15">
        <f t="shared" si="11"/>
        <v>0</v>
      </c>
      <c r="CF24" s="45"/>
      <c r="CG24" s="50">
        <f t="shared" si="18"/>
        <v>10</v>
      </c>
      <c r="CH24" s="61"/>
      <c r="CI24" s="38" t="s">
        <v>15</v>
      </c>
      <c r="CJ24" s="33">
        <v>16</v>
      </c>
      <c r="CK24" s="33"/>
    </row>
    <row r="25" spans="1:89" ht="11.25" customHeight="1">
      <c r="A25" s="9">
        <v>17</v>
      </c>
      <c r="B25" s="40" t="s">
        <v>21</v>
      </c>
      <c r="C25" s="10">
        <v>653</v>
      </c>
      <c r="D25" s="10">
        <v>1345</v>
      </c>
      <c r="E25" s="34">
        <v>80.4</v>
      </c>
      <c r="F25" s="34">
        <v>-18.4</v>
      </c>
      <c r="G25" s="11">
        <f t="shared" si="0"/>
        <v>-22.885572139303477</v>
      </c>
      <c r="H25" s="42"/>
      <c r="I25" s="34">
        <v>24.1</v>
      </c>
      <c r="J25" s="34">
        <v>7.3</v>
      </c>
      <c r="K25" s="11">
        <f t="shared" si="1"/>
        <v>30.29045643153527</v>
      </c>
      <c r="L25" s="42"/>
      <c r="M25" s="34">
        <v>726.2</v>
      </c>
      <c r="N25" s="34">
        <v>144</v>
      </c>
      <c r="O25" s="11">
        <f t="shared" si="2"/>
        <v>19.829248141007984</v>
      </c>
      <c r="P25" s="42"/>
      <c r="Q25" s="1" t="s">
        <v>21</v>
      </c>
      <c r="R25" s="34">
        <v>240.6</v>
      </c>
      <c r="S25" s="34">
        <v>446.5</v>
      </c>
      <c r="T25" s="11">
        <f t="shared" si="3"/>
        <v>185.57772236076474</v>
      </c>
      <c r="U25" s="42"/>
      <c r="V25" s="10">
        <v>500</v>
      </c>
      <c r="W25" s="10">
        <v>511500</v>
      </c>
      <c r="X25" s="10">
        <v>440500</v>
      </c>
      <c r="Y25" s="65">
        <f t="shared" si="4"/>
        <v>86.11925708699903</v>
      </c>
      <c r="Z25" s="42"/>
      <c r="AA25" s="18">
        <v>389</v>
      </c>
      <c r="AB25" s="18">
        <v>389</v>
      </c>
      <c r="AC25" s="15">
        <f t="shared" si="5"/>
        <v>100</v>
      </c>
      <c r="AD25" s="42">
        <v>1</v>
      </c>
      <c r="AE25" s="38" t="s">
        <v>21</v>
      </c>
      <c r="AF25" s="10">
        <v>69</v>
      </c>
      <c r="AG25" s="10">
        <v>66</v>
      </c>
      <c r="AH25" s="15">
        <f t="shared" si="6"/>
        <v>95.65217391304348</v>
      </c>
      <c r="AI25" s="42"/>
      <c r="AJ25" s="10">
        <v>10</v>
      </c>
      <c r="AK25" s="10">
        <v>8</v>
      </c>
      <c r="AL25" s="20">
        <v>1</v>
      </c>
      <c r="AM25" s="42">
        <f t="shared" si="12"/>
        <v>-1</v>
      </c>
      <c r="AN25" s="10">
        <v>45200</v>
      </c>
      <c r="AO25" s="32">
        <f t="shared" si="7"/>
        <v>33.605947955390334</v>
      </c>
      <c r="AP25" s="28">
        <v>310</v>
      </c>
      <c r="AQ25" s="10">
        <v>471</v>
      </c>
      <c r="AR25" s="28">
        <f t="shared" si="8"/>
        <v>151.93548387096774</v>
      </c>
      <c r="AS25" s="42">
        <v>5</v>
      </c>
      <c r="AT25" s="38" t="s">
        <v>21</v>
      </c>
      <c r="AU25" s="10">
        <v>207</v>
      </c>
      <c r="AV25" s="10">
        <v>208</v>
      </c>
      <c r="AW25" s="10">
        <f t="shared" si="13"/>
        <v>1</v>
      </c>
      <c r="AX25" s="42">
        <v>1</v>
      </c>
      <c r="AY25" s="10">
        <v>13</v>
      </c>
      <c r="AZ25" s="10">
        <v>17</v>
      </c>
      <c r="BA25" s="28">
        <f t="shared" si="14"/>
        <v>130.76923076923077</v>
      </c>
      <c r="BB25" s="42">
        <v>5</v>
      </c>
      <c r="BC25" s="10">
        <v>4</v>
      </c>
      <c r="BD25" s="10">
        <v>5</v>
      </c>
      <c r="BE25" s="28">
        <f t="shared" si="15"/>
        <v>125</v>
      </c>
      <c r="BF25" s="42">
        <v>5</v>
      </c>
      <c r="BG25" s="38" t="s">
        <v>21</v>
      </c>
      <c r="BH25" s="10">
        <v>1</v>
      </c>
      <c r="BI25" s="10">
        <v>12</v>
      </c>
      <c r="BJ25" s="15">
        <f t="shared" si="19"/>
        <v>0.10780669144981414</v>
      </c>
      <c r="BK25" s="42"/>
      <c r="BL25" s="10">
        <v>8</v>
      </c>
      <c r="BM25" s="10">
        <v>4</v>
      </c>
      <c r="BN25" s="15">
        <f t="shared" si="16"/>
        <v>7.702602230483271</v>
      </c>
      <c r="BO25" s="42"/>
      <c r="BP25" s="10">
        <v>81</v>
      </c>
      <c r="BQ25" s="10">
        <v>81</v>
      </c>
      <c r="BR25" s="28">
        <f t="shared" si="9"/>
        <v>100</v>
      </c>
      <c r="BS25" s="42">
        <v>1</v>
      </c>
      <c r="BT25" s="38" t="s">
        <v>21</v>
      </c>
      <c r="BU25" s="10">
        <v>5</v>
      </c>
      <c r="BV25" s="30">
        <v>5</v>
      </c>
      <c r="BW25" s="28">
        <f t="shared" si="10"/>
        <v>100</v>
      </c>
      <c r="BX25" s="45">
        <v>5</v>
      </c>
      <c r="BY25" s="25">
        <v>12</v>
      </c>
      <c r="BZ25" s="25">
        <v>36</v>
      </c>
      <c r="CA25" s="15">
        <f t="shared" si="17"/>
        <v>300</v>
      </c>
      <c r="CB25" s="45">
        <v>1</v>
      </c>
      <c r="CC25" s="34">
        <v>536.18</v>
      </c>
      <c r="CD25" s="34"/>
      <c r="CE25" s="15">
        <f t="shared" si="11"/>
        <v>0</v>
      </c>
      <c r="CF25" s="45"/>
      <c r="CG25" s="50">
        <f t="shared" si="18"/>
        <v>23</v>
      </c>
      <c r="CH25" s="61"/>
      <c r="CI25" s="38" t="s">
        <v>18</v>
      </c>
      <c r="CJ25" s="33">
        <v>16</v>
      </c>
      <c r="CK25" s="33"/>
    </row>
    <row r="26" spans="1:89" ht="11.25" customHeight="1">
      <c r="A26" s="9">
        <v>18</v>
      </c>
      <c r="B26" s="40" t="s">
        <v>22</v>
      </c>
      <c r="C26" s="20">
        <v>368</v>
      </c>
      <c r="D26" s="20">
        <v>826</v>
      </c>
      <c r="E26" s="32">
        <v>75</v>
      </c>
      <c r="F26" s="32">
        <v>33.1</v>
      </c>
      <c r="G26" s="11">
        <f t="shared" si="0"/>
        <v>44.13333333333333</v>
      </c>
      <c r="H26" s="43"/>
      <c r="I26" s="32">
        <v>18.5</v>
      </c>
      <c r="J26" s="32">
        <v>9.4</v>
      </c>
      <c r="K26" s="11">
        <f t="shared" si="1"/>
        <v>50.810810810810814</v>
      </c>
      <c r="L26" s="43"/>
      <c r="M26" s="32">
        <v>481.7</v>
      </c>
      <c r="N26" s="32">
        <v>159.5</v>
      </c>
      <c r="O26" s="11">
        <f t="shared" si="2"/>
        <v>33.11189537056259</v>
      </c>
      <c r="P26" s="43"/>
      <c r="Q26" s="1" t="s">
        <v>22</v>
      </c>
      <c r="R26" s="32">
        <v>129</v>
      </c>
      <c r="S26" s="32">
        <v>215</v>
      </c>
      <c r="T26" s="11">
        <f t="shared" si="3"/>
        <v>166.66666666666669</v>
      </c>
      <c r="U26" s="43"/>
      <c r="V26" s="20">
        <v>500</v>
      </c>
      <c r="W26" s="20">
        <v>268500</v>
      </c>
      <c r="X26" s="20">
        <v>215000</v>
      </c>
      <c r="Y26" s="65">
        <f t="shared" si="4"/>
        <v>80.07448789571694</v>
      </c>
      <c r="Z26" s="44"/>
      <c r="AA26" s="26">
        <v>357</v>
      </c>
      <c r="AB26" s="26">
        <v>363</v>
      </c>
      <c r="AC26" s="15">
        <f t="shared" si="5"/>
        <v>101.68067226890756</v>
      </c>
      <c r="AD26" s="43">
        <v>1</v>
      </c>
      <c r="AE26" s="38" t="s">
        <v>22</v>
      </c>
      <c r="AF26" s="20">
        <v>165</v>
      </c>
      <c r="AG26" s="20">
        <v>166</v>
      </c>
      <c r="AH26" s="15">
        <f t="shared" si="6"/>
        <v>100.60606060606061</v>
      </c>
      <c r="AI26" s="43">
        <v>1</v>
      </c>
      <c r="AJ26" s="20">
        <v>9</v>
      </c>
      <c r="AK26" s="20">
        <v>4</v>
      </c>
      <c r="AL26" s="20">
        <v>4</v>
      </c>
      <c r="AM26" s="42">
        <f t="shared" si="12"/>
        <v>-4</v>
      </c>
      <c r="AN26" s="20">
        <v>26000</v>
      </c>
      <c r="AO26" s="32">
        <f t="shared" si="7"/>
        <v>31.476997578692494</v>
      </c>
      <c r="AP26" s="28">
        <v>190</v>
      </c>
      <c r="AQ26" s="20"/>
      <c r="AR26" s="28">
        <f t="shared" si="8"/>
        <v>0</v>
      </c>
      <c r="AS26" s="43"/>
      <c r="AT26" s="38" t="s">
        <v>22</v>
      </c>
      <c r="AU26" s="27"/>
      <c r="AV26" s="20">
        <v>147.3</v>
      </c>
      <c r="AW26" s="10">
        <f t="shared" si="13"/>
        <v>147.3</v>
      </c>
      <c r="AX26" s="43">
        <v>1</v>
      </c>
      <c r="AY26" s="20">
        <v>14</v>
      </c>
      <c r="AZ26" s="20">
        <v>14</v>
      </c>
      <c r="BA26" s="28">
        <f t="shared" si="14"/>
        <v>100</v>
      </c>
      <c r="BB26" s="43">
        <v>5</v>
      </c>
      <c r="BC26" s="20">
        <v>7</v>
      </c>
      <c r="BD26" s="20">
        <v>9</v>
      </c>
      <c r="BE26" s="28">
        <f t="shared" si="15"/>
        <v>128.57142857142858</v>
      </c>
      <c r="BF26" s="43">
        <v>5</v>
      </c>
      <c r="BG26" s="38" t="s">
        <v>22</v>
      </c>
      <c r="BH26" s="20"/>
      <c r="BI26" s="20">
        <v>6</v>
      </c>
      <c r="BJ26" s="15">
        <f t="shared" si="19"/>
        <v>-0.7263922518159807</v>
      </c>
      <c r="BK26" s="43"/>
      <c r="BL26" s="20">
        <v>1</v>
      </c>
      <c r="BM26" s="20">
        <v>5</v>
      </c>
      <c r="BN26" s="15">
        <f t="shared" si="16"/>
        <v>0.3946731234866828</v>
      </c>
      <c r="BO26" s="44"/>
      <c r="BP26" s="20">
        <v>29</v>
      </c>
      <c r="BQ26" s="20">
        <v>29</v>
      </c>
      <c r="BR26" s="28">
        <f t="shared" si="9"/>
        <v>100</v>
      </c>
      <c r="BS26" s="43">
        <v>1</v>
      </c>
      <c r="BT26" s="38" t="s">
        <v>22</v>
      </c>
      <c r="BU26" s="10">
        <v>4</v>
      </c>
      <c r="BV26" s="20">
        <v>4</v>
      </c>
      <c r="BW26" s="28">
        <f t="shared" si="10"/>
        <v>100</v>
      </c>
      <c r="BX26" s="46">
        <v>5</v>
      </c>
      <c r="BY26" s="25">
        <v>12</v>
      </c>
      <c r="BZ26" s="25">
        <v>20</v>
      </c>
      <c r="CA26" s="15">
        <f t="shared" si="17"/>
        <v>166.66666666666666</v>
      </c>
      <c r="CB26" s="45">
        <v>1</v>
      </c>
      <c r="CC26" s="34">
        <v>513.7</v>
      </c>
      <c r="CD26" s="34">
        <v>650</v>
      </c>
      <c r="CE26" s="15">
        <f t="shared" si="11"/>
        <v>126.53299591201089</v>
      </c>
      <c r="CF26" s="45">
        <v>5</v>
      </c>
      <c r="CG26" s="50">
        <f t="shared" si="18"/>
        <v>21</v>
      </c>
      <c r="CH26" s="61"/>
      <c r="CI26" s="38" t="s">
        <v>25</v>
      </c>
      <c r="CJ26" s="33">
        <v>16</v>
      </c>
      <c r="CK26" s="33"/>
    </row>
    <row r="27" spans="1:89" ht="10.5" customHeight="1">
      <c r="A27" s="9">
        <v>19</v>
      </c>
      <c r="B27" s="40" t="s">
        <v>23</v>
      </c>
      <c r="C27" s="10">
        <v>310</v>
      </c>
      <c r="D27" s="10">
        <v>796</v>
      </c>
      <c r="E27" s="34">
        <v>37.3</v>
      </c>
      <c r="F27" s="34">
        <v>103.3</v>
      </c>
      <c r="G27" s="11">
        <f t="shared" si="0"/>
        <v>276.9436997319035</v>
      </c>
      <c r="H27" s="42"/>
      <c r="I27" s="34">
        <v>11.3</v>
      </c>
      <c r="J27" s="34">
        <v>6.4</v>
      </c>
      <c r="K27" s="11">
        <f t="shared" si="1"/>
        <v>56.63716814159292</v>
      </c>
      <c r="L27" s="42"/>
      <c r="M27" s="34">
        <v>121.1</v>
      </c>
      <c r="N27" s="34">
        <v>139.1</v>
      </c>
      <c r="O27" s="11">
        <f t="shared" si="2"/>
        <v>114.8637489677952</v>
      </c>
      <c r="P27" s="42"/>
      <c r="Q27" s="1" t="s">
        <v>23</v>
      </c>
      <c r="R27" s="34">
        <v>176.2</v>
      </c>
      <c r="S27" s="34">
        <v>319.8</v>
      </c>
      <c r="T27" s="11">
        <f t="shared" si="3"/>
        <v>181.49829738933033</v>
      </c>
      <c r="U27" s="42"/>
      <c r="V27" s="10">
        <v>500</v>
      </c>
      <c r="W27" s="10">
        <v>322000</v>
      </c>
      <c r="X27" s="10">
        <v>313500</v>
      </c>
      <c r="Y27" s="65">
        <f t="shared" si="4"/>
        <v>97.36024844720497</v>
      </c>
      <c r="Z27" s="42"/>
      <c r="AA27" s="18">
        <v>360</v>
      </c>
      <c r="AB27" s="18">
        <v>361</v>
      </c>
      <c r="AC27" s="15">
        <f t="shared" si="5"/>
        <v>100.27777777777777</v>
      </c>
      <c r="AD27" s="42">
        <v>1</v>
      </c>
      <c r="AE27" s="38" t="s">
        <v>23</v>
      </c>
      <c r="AF27" s="10">
        <v>145</v>
      </c>
      <c r="AG27" s="10">
        <v>145</v>
      </c>
      <c r="AH27" s="15">
        <f t="shared" si="6"/>
        <v>100</v>
      </c>
      <c r="AI27" s="42">
        <v>1</v>
      </c>
      <c r="AJ27" s="10">
        <v>5</v>
      </c>
      <c r="AK27" s="10">
        <v>3</v>
      </c>
      <c r="AL27" s="20">
        <v>1</v>
      </c>
      <c r="AM27" s="42">
        <f t="shared" si="12"/>
        <v>-1</v>
      </c>
      <c r="AN27" s="10">
        <v>18600</v>
      </c>
      <c r="AO27" s="32">
        <f t="shared" si="7"/>
        <v>23.366834170854272</v>
      </c>
      <c r="AP27" s="28">
        <v>180</v>
      </c>
      <c r="AQ27" s="10">
        <v>180.4</v>
      </c>
      <c r="AR27" s="28">
        <f t="shared" si="8"/>
        <v>100.22222222222223</v>
      </c>
      <c r="AS27" s="42">
        <v>4</v>
      </c>
      <c r="AT27" s="38" t="s">
        <v>23</v>
      </c>
      <c r="AU27" s="10"/>
      <c r="AV27" s="10"/>
      <c r="AW27" s="10">
        <f t="shared" si="13"/>
        <v>0</v>
      </c>
      <c r="AX27" s="42"/>
      <c r="AY27" s="10">
        <v>5</v>
      </c>
      <c r="AZ27" s="10">
        <v>7</v>
      </c>
      <c r="BA27" s="28">
        <f t="shared" si="14"/>
        <v>140</v>
      </c>
      <c r="BB27" s="42">
        <v>5</v>
      </c>
      <c r="BC27" s="10">
        <v>5</v>
      </c>
      <c r="BD27" s="10">
        <v>6</v>
      </c>
      <c r="BE27" s="28">
        <f t="shared" si="15"/>
        <v>120</v>
      </c>
      <c r="BF27" s="42">
        <v>5</v>
      </c>
      <c r="BG27" s="38" t="s">
        <v>23</v>
      </c>
      <c r="BH27" s="10">
        <v>4</v>
      </c>
      <c r="BI27" s="10">
        <v>3</v>
      </c>
      <c r="BJ27" s="15">
        <f t="shared" si="19"/>
        <v>3.6231155778894473</v>
      </c>
      <c r="BK27" s="42"/>
      <c r="BL27" s="10">
        <v>1</v>
      </c>
      <c r="BM27" s="10"/>
      <c r="BN27" s="15">
        <f t="shared" si="16"/>
        <v>1</v>
      </c>
      <c r="BO27" s="42"/>
      <c r="BP27" s="10">
        <v>58</v>
      </c>
      <c r="BQ27" s="10">
        <v>58</v>
      </c>
      <c r="BR27" s="28">
        <f t="shared" si="9"/>
        <v>100</v>
      </c>
      <c r="BS27" s="42">
        <v>1</v>
      </c>
      <c r="BT27" s="38" t="s">
        <v>23</v>
      </c>
      <c r="BU27" s="10">
        <v>4</v>
      </c>
      <c r="BV27" s="30">
        <v>5</v>
      </c>
      <c r="BW27" s="28">
        <f t="shared" si="10"/>
        <v>125</v>
      </c>
      <c r="BX27" s="45">
        <v>5</v>
      </c>
      <c r="BY27" s="25">
        <v>12</v>
      </c>
      <c r="BZ27" s="25">
        <v>22</v>
      </c>
      <c r="CA27" s="15">
        <f t="shared" si="17"/>
        <v>183.33333333333334</v>
      </c>
      <c r="CB27" s="45">
        <v>1</v>
      </c>
      <c r="CC27" s="34">
        <v>653.18</v>
      </c>
      <c r="CD27" s="34"/>
      <c r="CE27" s="15">
        <f t="shared" si="11"/>
        <v>0</v>
      </c>
      <c r="CF27" s="45"/>
      <c r="CG27" s="50">
        <f t="shared" si="18"/>
        <v>22</v>
      </c>
      <c r="CH27" s="61"/>
      <c r="CI27" s="38" t="s">
        <v>30</v>
      </c>
      <c r="CJ27" s="33">
        <v>15</v>
      </c>
      <c r="CK27" s="33"/>
    </row>
    <row r="28" spans="1:89" ht="11.25" customHeight="1">
      <c r="A28" s="9">
        <v>20</v>
      </c>
      <c r="B28" s="40" t="s">
        <v>24</v>
      </c>
      <c r="C28" s="10">
        <v>91</v>
      </c>
      <c r="D28" s="10">
        <v>174</v>
      </c>
      <c r="E28" s="34">
        <v>1.1</v>
      </c>
      <c r="F28" s="34">
        <v>47</v>
      </c>
      <c r="G28" s="11">
        <f t="shared" si="0"/>
        <v>4272.727272727273</v>
      </c>
      <c r="H28" s="42"/>
      <c r="I28" s="34">
        <v>0.5</v>
      </c>
      <c r="J28" s="34">
        <v>0.1</v>
      </c>
      <c r="K28" s="11">
        <f t="shared" si="1"/>
        <v>20</v>
      </c>
      <c r="L28" s="42"/>
      <c r="M28" s="34">
        <v>57.8</v>
      </c>
      <c r="N28" s="34">
        <v>74.8</v>
      </c>
      <c r="O28" s="11">
        <f t="shared" si="2"/>
        <v>129.41176470588235</v>
      </c>
      <c r="P28" s="42"/>
      <c r="Q28" s="6" t="s">
        <v>24</v>
      </c>
      <c r="R28" s="34">
        <v>28.4</v>
      </c>
      <c r="S28" s="34">
        <v>111</v>
      </c>
      <c r="T28" s="11">
        <f t="shared" si="3"/>
        <v>390.84507042253523</v>
      </c>
      <c r="U28" s="42"/>
      <c r="V28" s="10">
        <v>500</v>
      </c>
      <c r="W28" s="10">
        <v>119000</v>
      </c>
      <c r="X28" s="10">
        <v>111000</v>
      </c>
      <c r="Y28" s="65">
        <f t="shared" si="4"/>
        <v>93.27731092436974</v>
      </c>
      <c r="Z28" s="42"/>
      <c r="AA28" s="18">
        <v>72</v>
      </c>
      <c r="AB28" s="18">
        <v>77</v>
      </c>
      <c r="AC28" s="15">
        <f t="shared" si="5"/>
        <v>106.94444444444444</v>
      </c>
      <c r="AD28" s="42">
        <v>2</v>
      </c>
      <c r="AE28" s="39" t="s">
        <v>24</v>
      </c>
      <c r="AF28" s="10">
        <v>19</v>
      </c>
      <c r="AG28" s="10">
        <v>22</v>
      </c>
      <c r="AH28" s="15">
        <f t="shared" si="6"/>
        <v>115.78947368421052</v>
      </c>
      <c r="AI28" s="42">
        <v>4</v>
      </c>
      <c r="AJ28" s="10">
        <v>9</v>
      </c>
      <c r="AK28" s="10">
        <v>8</v>
      </c>
      <c r="AL28" s="20">
        <v>0</v>
      </c>
      <c r="AM28" s="42">
        <f t="shared" si="12"/>
        <v>0</v>
      </c>
      <c r="AN28" s="10">
        <v>7276</v>
      </c>
      <c r="AO28" s="32">
        <f t="shared" si="7"/>
        <v>41.81609195402299</v>
      </c>
      <c r="AP28" s="28">
        <v>40</v>
      </c>
      <c r="AQ28" s="10">
        <v>80.9</v>
      </c>
      <c r="AR28" s="28">
        <f t="shared" si="8"/>
        <v>202.25000000000003</v>
      </c>
      <c r="AS28" s="42">
        <v>5</v>
      </c>
      <c r="AT28" s="39" t="s">
        <v>24</v>
      </c>
      <c r="AU28" s="10">
        <v>37.5</v>
      </c>
      <c r="AV28" s="10">
        <v>40</v>
      </c>
      <c r="AW28" s="10">
        <f t="shared" si="13"/>
        <v>2.5</v>
      </c>
      <c r="AX28" s="42">
        <v>1</v>
      </c>
      <c r="AY28" s="10">
        <v>0</v>
      </c>
      <c r="AZ28" s="10">
        <v>0</v>
      </c>
      <c r="BA28" s="28">
        <v>0</v>
      </c>
      <c r="BB28" s="42"/>
      <c r="BC28" s="10">
        <v>0</v>
      </c>
      <c r="BD28" s="10">
        <v>0</v>
      </c>
      <c r="BE28" s="28">
        <v>0</v>
      </c>
      <c r="BF28" s="42"/>
      <c r="BG28" s="39" t="s">
        <v>24</v>
      </c>
      <c r="BH28" s="10"/>
      <c r="BI28" s="10">
        <v>2</v>
      </c>
      <c r="BJ28" s="15">
        <f t="shared" si="19"/>
        <v>-1.1494252873563218</v>
      </c>
      <c r="BK28" s="42"/>
      <c r="BL28" s="10"/>
      <c r="BM28" s="10">
        <v>7</v>
      </c>
      <c r="BN28" s="15">
        <f t="shared" si="16"/>
        <v>-4.022988505747127</v>
      </c>
      <c r="BO28" s="42"/>
      <c r="BP28" s="10">
        <v>44</v>
      </c>
      <c r="BQ28" s="10">
        <v>44</v>
      </c>
      <c r="BR28" s="28">
        <f t="shared" si="9"/>
        <v>100</v>
      </c>
      <c r="BS28" s="42">
        <v>1</v>
      </c>
      <c r="BT28" s="39" t="s">
        <v>24</v>
      </c>
      <c r="BU28" s="10">
        <v>1</v>
      </c>
      <c r="BV28" s="30">
        <v>1</v>
      </c>
      <c r="BW28" s="28">
        <f t="shared" si="10"/>
        <v>100</v>
      </c>
      <c r="BX28" s="45">
        <v>5</v>
      </c>
      <c r="BY28" s="25">
        <v>12</v>
      </c>
      <c r="BZ28" s="25">
        <v>16</v>
      </c>
      <c r="CA28" s="15">
        <f t="shared" si="17"/>
        <v>133.33333333333334</v>
      </c>
      <c r="CB28" s="45">
        <v>1</v>
      </c>
      <c r="CC28" s="34">
        <v>461.9</v>
      </c>
      <c r="CD28" s="34"/>
      <c r="CE28" s="15">
        <f t="shared" si="11"/>
        <v>0</v>
      </c>
      <c r="CF28" s="45"/>
      <c r="CG28" s="50">
        <f t="shared" si="18"/>
        <v>19</v>
      </c>
      <c r="CH28" s="61"/>
      <c r="CI28" s="38" t="s">
        <v>17</v>
      </c>
      <c r="CJ28" s="33">
        <v>14</v>
      </c>
      <c r="CK28" s="33"/>
    </row>
    <row r="29" spans="1:89" ht="11.25" customHeight="1">
      <c r="A29" s="9">
        <v>21</v>
      </c>
      <c r="B29" s="40" t="s">
        <v>25</v>
      </c>
      <c r="C29" s="10">
        <v>500</v>
      </c>
      <c r="D29" s="10">
        <v>1294</v>
      </c>
      <c r="E29" s="34">
        <v>111.9</v>
      </c>
      <c r="F29" s="34">
        <v>83.9</v>
      </c>
      <c r="G29" s="11">
        <f t="shared" si="0"/>
        <v>74.97765862377122</v>
      </c>
      <c r="H29" s="42"/>
      <c r="I29" s="34">
        <v>536.5</v>
      </c>
      <c r="J29" s="34">
        <v>255.6</v>
      </c>
      <c r="K29" s="11">
        <f t="shared" si="1"/>
        <v>47.642124883504195</v>
      </c>
      <c r="L29" s="42"/>
      <c r="M29" s="34">
        <v>77</v>
      </c>
      <c r="N29" s="34">
        <v>363.1</v>
      </c>
      <c r="O29" s="11">
        <f t="shared" si="2"/>
        <v>471.55844155844153</v>
      </c>
      <c r="P29" s="42"/>
      <c r="Q29" s="1" t="s">
        <v>25</v>
      </c>
      <c r="R29" s="34">
        <v>227.4</v>
      </c>
      <c r="S29" s="34">
        <v>483.9</v>
      </c>
      <c r="T29" s="11">
        <f t="shared" si="3"/>
        <v>212.79683377308706</v>
      </c>
      <c r="U29" s="42"/>
      <c r="V29" s="10">
        <v>700</v>
      </c>
      <c r="W29" s="10">
        <v>702800</v>
      </c>
      <c r="X29" s="10">
        <v>483900</v>
      </c>
      <c r="Y29" s="65">
        <f t="shared" si="4"/>
        <v>68.85315879339784</v>
      </c>
      <c r="Z29" s="42"/>
      <c r="AA29" s="18">
        <v>202</v>
      </c>
      <c r="AB29" s="18">
        <v>225</v>
      </c>
      <c r="AC29" s="15">
        <f t="shared" si="5"/>
        <v>111.38613861386139</v>
      </c>
      <c r="AD29" s="42">
        <v>3</v>
      </c>
      <c r="AE29" s="38" t="s">
        <v>25</v>
      </c>
      <c r="AF29" s="10">
        <v>108</v>
      </c>
      <c r="AG29" s="10">
        <v>108</v>
      </c>
      <c r="AH29" s="15">
        <f t="shared" si="6"/>
        <v>100</v>
      </c>
      <c r="AI29" s="42">
        <v>1</v>
      </c>
      <c r="AJ29" s="10">
        <v>13</v>
      </c>
      <c r="AK29" s="10">
        <v>5</v>
      </c>
      <c r="AL29" s="20">
        <v>6</v>
      </c>
      <c r="AM29" s="42">
        <f t="shared" si="12"/>
        <v>-6</v>
      </c>
      <c r="AN29" s="10">
        <v>25000</v>
      </c>
      <c r="AO29" s="32">
        <f t="shared" si="7"/>
        <v>19.319938176197837</v>
      </c>
      <c r="AP29" s="28">
        <v>300</v>
      </c>
      <c r="AQ29" s="10"/>
      <c r="AR29" s="28">
        <f t="shared" si="8"/>
        <v>0</v>
      </c>
      <c r="AS29" s="42"/>
      <c r="AT29" s="38" t="s">
        <v>25</v>
      </c>
      <c r="AU29" s="10">
        <v>112.8</v>
      </c>
      <c r="AV29" s="10">
        <v>62.4</v>
      </c>
      <c r="AW29" s="10">
        <f t="shared" si="13"/>
        <v>-50.4</v>
      </c>
      <c r="AX29" s="42">
        <v>1</v>
      </c>
      <c r="AY29" s="10">
        <v>8</v>
      </c>
      <c r="AZ29" s="10">
        <v>8</v>
      </c>
      <c r="BA29" s="28">
        <f t="shared" si="14"/>
        <v>100</v>
      </c>
      <c r="BB29" s="42">
        <v>5</v>
      </c>
      <c r="BC29" s="10">
        <v>1</v>
      </c>
      <c r="BD29" s="10">
        <v>1</v>
      </c>
      <c r="BE29" s="28">
        <f t="shared" si="15"/>
        <v>100</v>
      </c>
      <c r="BF29" s="42">
        <v>5</v>
      </c>
      <c r="BG29" s="38" t="s">
        <v>25</v>
      </c>
      <c r="BH29" s="10">
        <v>1</v>
      </c>
      <c r="BI29" s="10">
        <v>9</v>
      </c>
      <c r="BJ29" s="15">
        <f t="shared" si="19"/>
        <v>0.3044822256568779</v>
      </c>
      <c r="BK29" s="42"/>
      <c r="BL29" s="10">
        <v>2</v>
      </c>
      <c r="BM29" s="10">
        <v>8</v>
      </c>
      <c r="BN29" s="15">
        <f t="shared" si="16"/>
        <v>1.3817619783616693</v>
      </c>
      <c r="BO29" s="42"/>
      <c r="BP29" s="10">
        <v>72</v>
      </c>
      <c r="BQ29" s="10">
        <v>72</v>
      </c>
      <c r="BR29" s="28">
        <f t="shared" si="9"/>
        <v>100</v>
      </c>
      <c r="BS29" s="42">
        <v>1</v>
      </c>
      <c r="BT29" s="38" t="s">
        <v>25</v>
      </c>
      <c r="BU29" s="10">
        <v>5</v>
      </c>
      <c r="BV29" s="30">
        <v>5</v>
      </c>
      <c r="BW29" s="28">
        <f t="shared" si="10"/>
        <v>100</v>
      </c>
      <c r="BX29" s="45">
        <v>5</v>
      </c>
      <c r="BY29" s="25">
        <v>12</v>
      </c>
      <c r="BZ29" s="25">
        <v>31</v>
      </c>
      <c r="CA29" s="15">
        <f t="shared" si="17"/>
        <v>258.3333333333333</v>
      </c>
      <c r="CB29" s="45">
        <v>1</v>
      </c>
      <c r="CC29" s="34">
        <v>601.78</v>
      </c>
      <c r="CD29" s="34"/>
      <c r="CE29" s="15">
        <f t="shared" si="11"/>
        <v>0</v>
      </c>
      <c r="CF29" s="45"/>
      <c r="CG29" s="50">
        <f t="shared" si="18"/>
        <v>16</v>
      </c>
      <c r="CH29" s="61"/>
      <c r="CI29" s="38" t="s">
        <v>16</v>
      </c>
      <c r="CJ29" s="33">
        <v>12</v>
      </c>
      <c r="CK29" s="33"/>
    </row>
    <row r="30" spans="1:89" ht="12" customHeight="1">
      <c r="A30" s="9">
        <v>22</v>
      </c>
      <c r="B30" s="40" t="s">
        <v>26</v>
      </c>
      <c r="C30" s="10">
        <v>219</v>
      </c>
      <c r="D30" s="10">
        <v>582</v>
      </c>
      <c r="E30" s="34">
        <v>60.3</v>
      </c>
      <c r="F30" s="34">
        <v>58.4</v>
      </c>
      <c r="G30" s="11">
        <f t="shared" si="0"/>
        <v>96.84908789386401</v>
      </c>
      <c r="H30" s="42"/>
      <c r="I30" s="34">
        <v>6.5</v>
      </c>
      <c r="J30" s="34">
        <v>1.3</v>
      </c>
      <c r="K30" s="11">
        <f t="shared" si="1"/>
        <v>20</v>
      </c>
      <c r="L30" s="42"/>
      <c r="M30" s="34">
        <v>167.3</v>
      </c>
      <c r="N30" s="34">
        <v>175.6</v>
      </c>
      <c r="O30" s="11">
        <f t="shared" si="2"/>
        <v>104.96114763897188</v>
      </c>
      <c r="P30" s="42"/>
      <c r="Q30" s="1" t="s">
        <v>26</v>
      </c>
      <c r="R30" s="34">
        <v>138.9</v>
      </c>
      <c r="S30" s="34">
        <v>184.2</v>
      </c>
      <c r="T30" s="11">
        <f t="shared" si="3"/>
        <v>132.6133909287257</v>
      </c>
      <c r="U30" s="42"/>
      <c r="V30" s="10">
        <v>700</v>
      </c>
      <c r="W30" s="10">
        <v>327600</v>
      </c>
      <c r="X30" s="10">
        <v>184200</v>
      </c>
      <c r="Y30" s="65">
        <f t="shared" si="4"/>
        <v>56.227106227106226</v>
      </c>
      <c r="Z30" s="42"/>
      <c r="AA30" s="18">
        <v>326</v>
      </c>
      <c r="AB30" s="18">
        <v>326</v>
      </c>
      <c r="AC30" s="15">
        <f t="shared" si="5"/>
        <v>100</v>
      </c>
      <c r="AD30" s="42">
        <v>1</v>
      </c>
      <c r="AE30" s="38" t="s">
        <v>26</v>
      </c>
      <c r="AF30" s="10">
        <v>144</v>
      </c>
      <c r="AG30" s="10">
        <v>145</v>
      </c>
      <c r="AH30" s="15">
        <f t="shared" si="6"/>
        <v>100.69444444444444</v>
      </c>
      <c r="AI30" s="42">
        <v>1</v>
      </c>
      <c r="AJ30" s="10">
        <v>11</v>
      </c>
      <c r="AK30" s="10">
        <v>5</v>
      </c>
      <c r="AL30" s="20">
        <v>4</v>
      </c>
      <c r="AM30" s="42">
        <f t="shared" si="12"/>
        <v>-4</v>
      </c>
      <c r="AN30" s="10">
        <v>17490</v>
      </c>
      <c r="AO30" s="32">
        <f t="shared" si="7"/>
        <v>30.051546391752577</v>
      </c>
      <c r="AP30" s="28">
        <v>130</v>
      </c>
      <c r="AQ30" s="10">
        <v>62.1</v>
      </c>
      <c r="AR30" s="28">
        <f t="shared" si="8"/>
        <v>47.76923076923077</v>
      </c>
      <c r="AS30" s="42"/>
      <c r="AT30" s="38" t="s">
        <v>26</v>
      </c>
      <c r="AU30" s="10"/>
      <c r="AV30" s="10">
        <v>180</v>
      </c>
      <c r="AW30" s="10">
        <f t="shared" si="13"/>
        <v>180</v>
      </c>
      <c r="AX30" s="42">
        <v>1</v>
      </c>
      <c r="AY30" s="10">
        <v>7</v>
      </c>
      <c r="AZ30" s="10">
        <v>7</v>
      </c>
      <c r="BA30" s="28">
        <f t="shared" si="14"/>
        <v>100</v>
      </c>
      <c r="BB30" s="42">
        <v>5</v>
      </c>
      <c r="BC30" s="10">
        <v>2</v>
      </c>
      <c r="BD30" s="10">
        <v>1</v>
      </c>
      <c r="BE30" s="28">
        <f t="shared" si="15"/>
        <v>50</v>
      </c>
      <c r="BF30" s="42"/>
      <c r="BG30" s="38" t="s">
        <v>26</v>
      </c>
      <c r="BH30" s="10">
        <v>1</v>
      </c>
      <c r="BI30" s="10">
        <v>3</v>
      </c>
      <c r="BJ30" s="15">
        <f t="shared" si="19"/>
        <v>0.48453608247422686</v>
      </c>
      <c r="BK30" s="42"/>
      <c r="BL30" s="10">
        <v>2</v>
      </c>
      <c r="BM30" s="10">
        <v>1</v>
      </c>
      <c r="BN30" s="15">
        <f t="shared" si="16"/>
        <v>1.8281786941580755</v>
      </c>
      <c r="BO30" s="42"/>
      <c r="BP30" s="10">
        <v>50</v>
      </c>
      <c r="BQ30" s="10">
        <v>50</v>
      </c>
      <c r="BR30" s="28">
        <f t="shared" si="9"/>
        <v>100</v>
      </c>
      <c r="BS30" s="42">
        <v>1</v>
      </c>
      <c r="BT30" s="38" t="s">
        <v>26</v>
      </c>
      <c r="BU30" s="10">
        <v>3</v>
      </c>
      <c r="BV30" s="30">
        <v>2</v>
      </c>
      <c r="BW30" s="28">
        <f t="shared" si="10"/>
        <v>66.66666666666667</v>
      </c>
      <c r="BX30" s="45">
        <v>1</v>
      </c>
      <c r="BY30" s="25">
        <v>12</v>
      </c>
      <c r="BZ30" s="25">
        <v>16</v>
      </c>
      <c r="CA30" s="15">
        <f t="shared" si="17"/>
        <v>133.33333333333334</v>
      </c>
      <c r="CB30" s="45">
        <v>1</v>
      </c>
      <c r="CC30" s="34">
        <v>380.78</v>
      </c>
      <c r="CD30" s="34"/>
      <c r="CE30" s="15">
        <f t="shared" si="11"/>
        <v>0</v>
      </c>
      <c r="CF30" s="45"/>
      <c r="CG30" s="50">
        <f t="shared" si="18"/>
        <v>7</v>
      </c>
      <c r="CH30" s="61"/>
      <c r="CI30" s="38" t="s">
        <v>32</v>
      </c>
      <c r="CJ30" s="33">
        <v>12</v>
      </c>
      <c r="CK30" s="33"/>
    </row>
    <row r="31" spans="1:89" ht="12" customHeight="1">
      <c r="A31" s="9">
        <v>23</v>
      </c>
      <c r="B31" s="40" t="s">
        <v>27</v>
      </c>
      <c r="C31" s="10">
        <v>509</v>
      </c>
      <c r="D31" s="10">
        <v>1333</v>
      </c>
      <c r="E31" s="34">
        <v>153.4</v>
      </c>
      <c r="F31" s="34">
        <v>155.5</v>
      </c>
      <c r="G31" s="11">
        <f t="shared" si="0"/>
        <v>101.3689700130378</v>
      </c>
      <c r="H31" s="42"/>
      <c r="I31" s="34">
        <v>76</v>
      </c>
      <c r="J31" s="34">
        <v>13</v>
      </c>
      <c r="K31" s="11">
        <f t="shared" si="1"/>
        <v>17.105263157894736</v>
      </c>
      <c r="L31" s="42"/>
      <c r="M31" s="34">
        <v>285</v>
      </c>
      <c r="N31" s="34">
        <v>327.6</v>
      </c>
      <c r="O31" s="11">
        <f t="shared" si="2"/>
        <v>114.94736842105264</v>
      </c>
      <c r="P31" s="42"/>
      <c r="Q31" s="1" t="s">
        <v>27</v>
      </c>
      <c r="R31" s="34">
        <v>342.6</v>
      </c>
      <c r="S31" s="34">
        <v>371.2</v>
      </c>
      <c r="T31" s="11">
        <f t="shared" si="3"/>
        <v>108.34792761237593</v>
      </c>
      <c r="U31" s="42"/>
      <c r="V31" s="10">
        <v>700</v>
      </c>
      <c r="W31" s="10">
        <v>792400</v>
      </c>
      <c r="X31" s="10">
        <v>370000</v>
      </c>
      <c r="Y31" s="65">
        <f t="shared" si="4"/>
        <v>46.69358909641595</v>
      </c>
      <c r="Z31" s="42"/>
      <c r="AA31" s="18">
        <v>296</v>
      </c>
      <c r="AB31" s="18">
        <v>313</v>
      </c>
      <c r="AC31" s="15">
        <f t="shared" si="5"/>
        <v>105.74324324324324</v>
      </c>
      <c r="AD31" s="42">
        <v>2</v>
      </c>
      <c r="AE31" s="38" t="s">
        <v>27</v>
      </c>
      <c r="AF31" s="10">
        <v>142</v>
      </c>
      <c r="AG31" s="10">
        <v>133</v>
      </c>
      <c r="AH31" s="15">
        <f t="shared" si="6"/>
        <v>93.66197183098592</v>
      </c>
      <c r="AI31" s="42"/>
      <c r="AJ31" s="10">
        <v>9</v>
      </c>
      <c r="AK31" s="10">
        <v>7</v>
      </c>
      <c r="AL31" s="20">
        <v>1</v>
      </c>
      <c r="AM31" s="42">
        <f t="shared" si="12"/>
        <v>-1</v>
      </c>
      <c r="AN31" s="10">
        <v>40720</v>
      </c>
      <c r="AO31" s="32">
        <f t="shared" si="7"/>
        <v>30.547636909227307</v>
      </c>
      <c r="AP31" s="28">
        <v>300</v>
      </c>
      <c r="AQ31" s="10"/>
      <c r="AR31" s="28">
        <f t="shared" si="8"/>
        <v>0</v>
      </c>
      <c r="AS31" s="42"/>
      <c r="AT31" s="38" t="s">
        <v>27</v>
      </c>
      <c r="AU31" s="10"/>
      <c r="AV31" s="10">
        <v>384</v>
      </c>
      <c r="AW31" s="10">
        <f t="shared" si="13"/>
        <v>384</v>
      </c>
      <c r="AX31" s="42">
        <v>1</v>
      </c>
      <c r="AY31" s="10">
        <v>14</v>
      </c>
      <c r="AZ31" s="10">
        <v>14</v>
      </c>
      <c r="BA31" s="28">
        <f t="shared" si="14"/>
        <v>100</v>
      </c>
      <c r="BB31" s="42">
        <v>5</v>
      </c>
      <c r="BC31" s="10">
        <v>3</v>
      </c>
      <c r="BD31" s="10">
        <v>3</v>
      </c>
      <c r="BE31" s="28">
        <f t="shared" si="15"/>
        <v>100</v>
      </c>
      <c r="BF31" s="42">
        <v>5</v>
      </c>
      <c r="BG31" s="38" t="s">
        <v>27</v>
      </c>
      <c r="BH31" s="10"/>
      <c r="BI31" s="10">
        <v>6</v>
      </c>
      <c r="BJ31" s="15">
        <f t="shared" si="19"/>
        <v>-0.45011252813203295</v>
      </c>
      <c r="BK31" s="42"/>
      <c r="BL31" s="10">
        <v>2</v>
      </c>
      <c r="BM31" s="10">
        <v>2</v>
      </c>
      <c r="BN31" s="15">
        <f t="shared" si="16"/>
        <v>1.8499624906226557</v>
      </c>
      <c r="BO31" s="42"/>
      <c r="BP31" s="10">
        <v>114</v>
      </c>
      <c r="BQ31" s="10">
        <v>114</v>
      </c>
      <c r="BR31" s="28">
        <f t="shared" si="9"/>
        <v>100</v>
      </c>
      <c r="BS31" s="42">
        <v>1</v>
      </c>
      <c r="BT31" s="38" t="s">
        <v>27</v>
      </c>
      <c r="BU31" s="10">
        <v>5</v>
      </c>
      <c r="BV31" s="30">
        <v>5</v>
      </c>
      <c r="BW31" s="28">
        <f t="shared" si="10"/>
        <v>100</v>
      </c>
      <c r="BX31" s="45">
        <v>5</v>
      </c>
      <c r="BY31" s="25">
        <v>12</v>
      </c>
      <c r="BZ31" s="25">
        <v>31</v>
      </c>
      <c r="CA31" s="15">
        <f t="shared" si="17"/>
        <v>258.3333333333333</v>
      </c>
      <c r="CB31" s="45">
        <v>1</v>
      </c>
      <c r="CC31" s="34">
        <v>670.42</v>
      </c>
      <c r="CD31" s="34"/>
      <c r="CE31" s="15">
        <f t="shared" si="11"/>
        <v>0</v>
      </c>
      <c r="CF31" s="45"/>
      <c r="CG31" s="50">
        <f t="shared" si="18"/>
        <v>19</v>
      </c>
      <c r="CH31" s="61"/>
      <c r="CI31" s="38" t="s">
        <v>33</v>
      </c>
      <c r="CJ31" s="33">
        <v>12</v>
      </c>
      <c r="CK31" s="33"/>
    </row>
    <row r="32" spans="1:89" ht="12" customHeight="1">
      <c r="A32" s="9">
        <v>24</v>
      </c>
      <c r="B32" s="40" t="s">
        <v>28</v>
      </c>
      <c r="C32" s="10">
        <v>357</v>
      </c>
      <c r="D32" s="10">
        <v>673</v>
      </c>
      <c r="E32" s="34">
        <v>137.2</v>
      </c>
      <c r="F32" s="34">
        <v>45</v>
      </c>
      <c r="G32" s="11">
        <f t="shared" si="0"/>
        <v>32.798833819241985</v>
      </c>
      <c r="H32" s="42"/>
      <c r="I32" s="34">
        <v>30.5</v>
      </c>
      <c r="J32" s="34">
        <v>0</v>
      </c>
      <c r="K32" s="11">
        <f t="shared" si="1"/>
        <v>0</v>
      </c>
      <c r="L32" s="42"/>
      <c r="M32" s="34">
        <v>160.3</v>
      </c>
      <c r="N32" s="34">
        <v>93.8</v>
      </c>
      <c r="O32" s="11">
        <f t="shared" si="2"/>
        <v>58.51528384279475</v>
      </c>
      <c r="P32" s="42"/>
      <c r="Q32" s="1" t="s">
        <v>28</v>
      </c>
      <c r="R32" s="34">
        <v>168.3</v>
      </c>
      <c r="S32" s="34">
        <v>267</v>
      </c>
      <c r="T32" s="11">
        <f t="shared" si="3"/>
        <v>158.64527629233513</v>
      </c>
      <c r="U32" s="42"/>
      <c r="V32" s="10">
        <v>500</v>
      </c>
      <c r="W32" s="10">
        <v>267000</v>
      </c>
      <c r="X32" s="10">
        <v>267000</v>
      </c>
      <c r="Y32" s="65">
        <f t="shared" si="4"/>
        <v>100</v>
      </c>
      <c r="Z32" s="42">
        <v>5</v>
      </c>
      <c r="AA32" s="18">
        <v>354</v>
      </c>
      <c r="AB32" s="18">
        <v>387</v>
      </c>
      <c r="AC32" s="15">
        <f t="shared" si="5"/>
        <v>109.32203389830508</v>
      </c>
      <c r="AD32" s="42">
        <v>2</v>
      </c>
      <c r="AE32" s="38" t="s">
        <v>28</v>
      </c>
      <c r="AF32" s="10">
        <v>197</v>
      </c>
      <c r="AG32" s="10">
        <v>193</v>
      </c>
      <c r="AH32" s="15">
        <f t="shared" si="6"/>
        <v>97.96954314720813</v>
      </c>
      <c r="AI32" s="42"/>
      <c r="AJ32" s="10">
        <v>9</v>
      </c>
      <c r="AK32" s="10">
        <v>3</v>
      </c>
      <c r="AL32" s="20">
        <v>3</v>
      </c>
      <c r="AM32" s="42">
        <f t="shared" si="12"/>
        <v>-3</v>
      </c>
      <c r="AN32" s="10">
        <v>26700</v>
      </c>
      <c r="AO32" s="32">
        <f t="shared" si="7"/>
        <v>39.673105497771175</v>
      </c>
      <c r="AP32" s="28">
        <v>150</v>
      </c>
      <c r="AQ32" s="10">
        <v>83.3</v>
      </c>
      <c r="AR32" s="28">
        <f t="shared" si="8"/>
        <v>55.53333333333333</v>
      </c>
      <c r="AS32" s="42"/>
      <c r="AT32" s="38" t="s">
        <v>28</v>
      </c>
      <c r="AU32" s="10"/>
      <c r="AV32" s="10">
        <v>188.8</v>
      </c>
      <c r="AW32" s="10">
        <f t="shared" si="13"/>
        <v>188.8</v>
      </c>
      <c r="AX32" s="42">
        <v>1</v>
      </c>
      <c r="AY32" s="10">
        <v>1</v>
      </c>
      <c r="AZ32" s="10">
        <v>1</v>
      </c>
      <c r="BA32" s="28">
        <f t="shared" si="14"/>
        <v>100</v>
      </c>
      <c r="BB32" s="42">
        <v>5</v>
      </c>
      <c r="BC32" s="10">
        <v>10</v>
      </c>
      <c r="BD32" s="10">
        <v>13</v>
      </c>
      <c r="BE32" s="28">
        <f t="shared" si="15"/>
        <v>130</v>
      </c>
      <c r="BF32" s="42">
        <v>5</v>
      </c>
      <c r="BG32" s="38" t="s">
        <v>28</v>
      </c>
      <c r="BH32" s="10">
        <v>1</v>
      </c>
      <c r="BI32" s="10">
        <v>2</v>
      </c>
      <c r="BJ32" s="15">
        <f t="shared" si="19"/>
        <v>0.7028231797919762</v>
      </c>
      <c r="BK32" s="42"/>
      <c r="BL32" s="10">
        <v>5</v>
      </c>
      <c r="BM32" s="10"/>
      <c r="BN32" s="15">
        <f t="shared" si="16"/>
        <v>5</v>
      </c>
      <c r="BO32" s="42"/>
      <c r="BP32" s="10">
        <v>37</v>
      </c>
      <c r="BQ32" s="10">
        <v>37</v>
      </c>
      <c r="BR32" s="28">
        <f t="shared" si="9"/>
        <v>100</v>
      </c>
      <c r="BS32" s="42">
        <v>1</v>
      </c>
      <c r="BT32" s="38" t="s">
        <v>28</v>
      </c>
      <c r="BU32" s="10">
        <v>5</v>
      </c>
      <c r="BV32" s="30">
        <v>1</v>
      </c>
      <c r="BW32" s="28">
        <f t="shared" si="10"/>
        <v>20</v>
      </c>
      <c r="BX32" s="45"/>
      <c r="BY32" s="25">
        <v>12</v>
      </c>
      <c r="BZ32" s="25">
        <v>20</v>
      </c>
      <c r="CA32" s="15">
        <f t="shared" si="17"/>
        <v>166.66666666666666</v>
      </c>
      <c r="CB32" s="45">
        <v>1</v>
      </c>
      <c r="CC32" s="34">
        <v>404.26</v>
      </c>
      <c r="CD32" s="34">
        <v>100</v>
      </c>
      <c r="CE32" s="15">
        <f t="shared" si="11"/>
        <v>24.73655568198684</v>
      </c>
      <c r="CF32" s="45"/>
      <c r="CG32" s="50">
        <f t="shared" si="18"/>
        <v>17</v>
      </c>
      <c r="CH32" s="61"/>
      <c r="CI32" s="38" t="s">
        <v>19</v>
      </c>
      <c r="CJ32" s="33">
        <v>11</v>
      </c>
      <c r="CK32" s="33"/>
    </row>
    <row r="33" spans="1:89" ht="12" customHeight="1">
      <c r="A33" s="9">
        <v>25</v>
      </c>
      <c r="B33" s="40" t="s">
        <v>29</v>
      </c>
      <c r="C33" s="10">
        <v>225</v>
      </c>
      <c r="D33" s="10">
        <v>531</v>
      </c>
      <c r="E33" s="34">
        <v>58.9</v>
      </c>
      <c r="F33" s="34">
        <v>27.8</v>
      </c>
      <c r="G33" s="11">
        <f t="shared" si="0"/>
        <v>47.198641765704586</v>
      </c>
      <c r="H33" s="42"/>
      <c r="I33" s="34">
        <v>19.4</v>
      </c>
      <c r="J33" s="34">
        <v>-1.2</v>
      </c>
      <c r="K33" s="11">
        <f t="shared" si="1"/>
        <v>-6.185567010309279</v>
      </c>
      <c r="L33" s="42"/>
      <c r="M33" s="34">
        <v>295.4</v>
      </c>
      <c r="N33" s="34">
        <v>109.2</v>
      </c>
      <c r="O33" s="11">
        <f t="shared" si="2"/>
        <v>36.96682464454977</v>
      </c>
      <c r="P33" s="42"/>
      <c r="Q33" s="6" t="s">
        <v>29</v>
      </c>
      <c r="R33" s="34">
        <v>145</v>
      </c>
      <c r="S33" s="34">
        <v>148</v>
      </c>
      <c r="T33" s="11">
        <f t="shared" si="3"/>
        <v>102.06896551724138</v>
      </c>
      <c r="U33" s="42"/>
      <c r="V33" s="10">
        <v>500</v>
      </c>
      <c r="W33" s="10">
        <v>202000</v>
      </c>
      <c r="X33" s="10">
        <v>148000</v>
      </c>
      <c r="Y33" s="65">
        <f t="shared" si="4"/>
        <v>73.26732673267327</v>
      </c>
      <c r="Z33" s="42"/>
      <c r="AA33" s="18">
        <v>432</v>
      </c>
      <c r="AB33" s="18">
        <v>432</v>
      </c>
      <c r="AC33" s="15">
        <f t="shared" si="5"/>
        <v>100</v>
      </c>
      <c r="AD33" s="42">
        <v>1</v>
      </c>
      <c r="AE33" s="39" t="s">
        <v>29</v>
      </c>
      <c r="AF33" s="10">
        <v>123</v>
      </c>
      <c r="AG33" s="10">
        <v>122</v>
      </c>
      <c r="AH33" s="15">
        <f t="shared" si="6"/>
        <v>99.1869918699187</v>
      </c>
      <c r="AI33" s="42"/>
      <c r="AJ33" s="10">
        <v>10</v>
      </c>
      <c r="AK33" s="10">
        <v>6</v>
      </c>
      <c r="AL33" s="20">
        <v>2</v>
      </c>
      <c r="AM33" s="42">
        <f t="shared" si="12"/>
        <v>-2</v>
      </c>
      <c r="AN33" s="10">
        <v>15859</v>
      </c>
      <c r="AO33" s="32">
        <f t="shared" si="7"/>
        <v>29.86629001883239</v>
      </c>
      <c r="AP33" s="28">
        <v>110</v>
      </c>
      <c r="AQ33" s="10"/>
      <c r="AR33" s="28">
        <f t="shared" si="8"/>
        <v>0</v>
      </c>
      <c r="AS33" s="42"/>
      <c r="AT33" s="39" t="s">
        <v>29</v>
      </c>
      <c r="AU33" s="10"/>
      <c r="AV33" s="10"/>
      <c r="AW33" s="10">
        <f t="shared" si="13"/>
        <v>0</v>
      </c>
      <c r="AX33" s="42"/>
      <c r="AY33" s="10">
        <v>5</v>
      </c>
      <c r="AZ33" s="10">
        <v>4</v>
      </c>
      <c r="BA33" s="28">
        <f t="shared" si="14"/>
        <v>80</v>
      </c>
      <c r="BB33" s="42">
        <v>3</v>
      </c>
      <c r="BC33" s="10">
        <v>5</v>
      </c>
      <c r="BD33" s="10">
        <v>0</v>
      </c>
      <c r="BE33" s="28">
        <f t="shared" si="15"/>
        <v>0</v>
      </c>
      <c r="BF33" s="42"/>
      <c r="BG33" s="39" t="s">
        <v>29</v>
      </c>
      <c r="BH33" s="10"/>
      <c r="BI33" s="10"/>
      <c r="BJ33" s="15">
        <f t="shared" si="19"/>
        <v>0</v>
      </c>
      <c r="BK33" s="42"/>
      <c r="BL33" s="10"/>
      <c r="BM33" s="10"/>
      <c r="BN33" s="15">
        <f t="shared" si="16"/>
        <v>0</v>
      </c>
      <c r="BO33" s="42"/>
      <c r="BP33" s="10">
        <v>34</v>
      </c>
      <c r="BQ33" s="10">
        <v>34</v>
      </c>
      <c r="BR33" s="28">
        <f t="shared" si="9"/>
        <v>100</v>
      </c>
      <c r="BS33" s="42">
        <v>1</v>
      </c>
      <c r="BT33" s="39" t="s">
        <v>29</v>
      </c>
      <c r="BU33" s="10">
        <v>3</v>
      </c>
      <c r="BV33" s="30">
        <v>2</v>
      </c>
      <c r="BW33" s="28">
        <f t="shared" si="10"/>
        <v>66.66666666666667</v>
      </c>
      <c r="BX33" s="45">
        <v>1</v>
      </c>
      <c r="BY33" s="25">
        <v>12</v>
      </c>
      <c r="BZ33" s="25">
        <v>21</v>
      </c>
      <c r="CA33" s="15">
        <f t="shared" si="17"/>
        <v>175</v>
      </c>
      <c r="CB33" s="45">
        <v>1</v>
      </c>
      <c r="CC33" s="34">
        <v>336.82</v>
      </c>
      <c r="CD33" s="34"/>
      <c r="CE33" s="15">
        <f t="shared" si="11"/>
        <v>0</v>
      </c>
      <c r="CF33" s="45"/>
      <c r="CG33" s="50">
        <f t="shared" si="18"/>
        <v>5</v>
      </c>
      <c r="CH33" s="61"/>
      <c r="CI33" s="38" t="s">
        <v>31</v>
      </c>
      <c r="CJ33" s="33">
        <v>11</v>
      </c>
      <c r="CK33" s="33"/>
    </row>
    <row r="34" spans="1:89" ht="12" customHeight="1">
      <c r="A34" s="9">
        <v>26</v>
      </c>
      <c r="B34" s="40" t="s">
        <v>30</v>
      </c>
      <c r="C34" s="10">
        <v>356</v>
      </c>
      <c r="D34" s="10">
        <v>875</v>
      </c>
      <c r="E34" s="34">
        <v>32.2</v>
      </c>
      <c r="F34" s="34">
        <v>26</v>
      </c>
      <c r="G34" s="11">
        <f t="shared" si="0"/>
        <v>80.74534161490683</v>
      </c>
      <c r="H34" s="42"/>
      <c r="I34" s="34">
        <v>19.7</v>
      </c>
      <c r="J34" s="34">
        <v>2.8</v>
      </c>
      <c r="K34" s="11">
        <f t="shared" si="1"/>
        <v>14.213197969543149</v>
      </c>
      <c r="L34" s="42"/>
      <c r="M34" s="34">
        <v>86.7</v>
      </c>
      <c r="N34" s="34">
        <v>85.3</v>
      </c>
      <c r="O34" s="11">
        <f t="shared" si="2"/>
        <v>98.38523644752017</v>
      </c>
      <c r="P34" s="42"/>
      <c r="Q34" s="1" t="s">
        <v>30</v>
      </c>
      <c r="R34" s="34">
        <v>162.7</v>
      </c>
      <c r="S34" s="34">
        <v>244</v>
      </c>
      <c r="T34" s="11">
        <f t="shared" si="3"/>
        <v>149.96926859250155</v>
      </c>
      <c r="U34" s="42"/>
      <c r="V34" s="10">
        <v>500</v>
      </c>
      <c r="W34" s="10">
        <v>355500</v>
      </c>
      <c r="X34" s="10">
        <v>244000</v>
      </c>
      <c r="Y34" s="65">
        <f t="shared" si="4"/>
        <v>68.63572433192687</v>
      </c>
      <c r="Z34" s="42"/>
      <c r="AA34" s="18">
        <v>131</v>
      </c>
      <c r="AB34" s="18">
        <v>128</v>
      </c>
      <c r="AC34" s="15">
        <f t="shared" si="5"/>
        <v>97.70992366412214</v>
      </c>
      <c r="AD34" s="42"/>
      <c r="AE34" s="38" t="s">
        <v>30</v>
      </c>
      <c r="AF34" s="10">
        <v>37</v>
      </c>
      <c r="AG34" s="10">
        <v>39</v>
      </c>
      <c r="AH34" s="15">
        <f t="shared" si="6"/>
        <v>105.4054054054054</v>
      </c>
      <c r="AI34" s="42">
        <v>2</v>
      </c>
      <c r="AJ34" s="10">
        <v>12</v>
      </c>
      <c r="AK34" s="10">
        <v>5</v>
      </c>
      <c r="AL34" s="20">
        <v>5</v>
      </c>
      <c r="AM34" s="42">
        <f t="shared" si="12"/>
        <v>-5</v>
      </c>
      <c r="AN34" s="10">
        <v>18000</v>
      </c>
      <c r="AO34" s="32">
        <f t="shared" si="7"/>
        <v>20.571428571428573</v>
      </c>
      <c r="AP34" s="28">
        <v>180</v>
      </c>
      <c r="AQ34" s="10">
        <v>266</v>
      </c>
      <c r="AR34" s="28">
        <f t="shared" si="8"/>
        <v>147.77777777777777</v>
      </c>
      <c r="AS34" s="42">
        <v>5</v>
      </c>
      <c r="AT34" s="38" t="s">
        <v>30</v>
      </c>
      <c r="AU34" s="10">
        <v>123.3</v>
      </c>
      <c r="AV34" s="10">
        <v>29.2</v>
      </c>
      <c r="AW34" s="10">
        <f t="shared" si="13"/>
        <v>-94.1</v>
      </c>
      <c r="AX34" s="42">
        <v>1</v>
      </c>
      <c r="AY34" s="10">
        <v>4</v>
      </c>
      <c r="AZ34" s="10">
        <v>4</v>
      </c>
      <c r="BA34" s="28">
        <f t="shared" si="14"/>
        <v>100</v>
      </c>
      <c r="BB34" s="42">
        <v>5</v>
      </c>
      <c r="BC34" s="10">
        <v>2</v>
      </c>
      <c r="BD34" s="10">
        <v>2</v>
      </c>
      <c r="BE34" s="28">
        <f t="shared" si="15"/>
        <v>100</v>
      </c>
      <c r="BF34" s="42">
        <v>5</v>
      </c>
      <c r="BG34" s="38" t="s">
        <v>30</v>
      </c>
      <c r="BH34" s="10"/>
      <c r="BI34" s="10">
        <v>1</v>
      </c>
      <c r="BJ34" s="15">
        <f t="shared" si="19"/>
        <v>-0.1142857142857143</v>
      </c>
      <c r="BK34" s="42"/>
      <c r="BL34" s="10"/>
      <c r="BM34" s="10">
        <v>6</v>
      </c>
      <c r="BN34" s="15">
        <f t="shared" si="16"/>
        <v>-0.6857142857142857</v>
      </c>
      <c r="BO34" s="42"/>
      <c r="BP34" s="10">
        <v>63</v>
      </c>
      <c r="BQ34" s="10">
        <v>63</v>
      </c>
      <c r="BR34" s="28">
        <f t="shared" si="9"/>
        <v>100</v>
      </c>
      <c r="BS34" s="42">
        <v>1</v>
      </c>
      <c r="BT34" s="38" t="s">
        <v>30</v>
      </c>
      <c r="BU34" s="10">
        <v>5</v>
      </c>
      <c r="BV34" s="30">
        <v>2</v>
      </c>
      <c r="BW34" s="28">
        <f t="shared" si="10"/>
        <v>40</v>
      </c>
      <c r="BX34" s="45"/>
      <c r="BY34" s="25">
        <v>12</v>
      </c>
      <c r="BZ34" s="25">
        <v>29</v>
      </c>
      <c r="CA34" s="15">
        <f t="shared" si="17"/>
        <v>241.66666666666666</v>
      </c>
      <c r="CB34" s="45">
        <v>1</v>
      </c>
      <c r="CC34" s="34">
        <v>583.44</v>
      </c>
      <c r="CD34" s="34"/>
      <c r="CE34" s="15">
        <f t="shared" si="11"/>
        <v>0</v>
      </c>
      <c r="CF34" s="45"/>
      <c r="CG34" s="50">
        <f t="shared" si="18"/>
        <v>15</v>
      </c>
      <c r="CH34" s="61"/>
      <c r="CI34" s="38" t="s">
        <v>35</v>
      </c>
      <c r="CJ34" s="33">
        <v>11</v>
      </c>
      <c r="CK34" s="33"/>
    </row>
    <row r="35" spans="1:89" ht="12" customHeight="1">
      <c r="A35" s="9">
        <v>27</v>
      </c>
      <c r="B35" s="40" t="s">
        <v>31</v>
      </c>
      <c r="C35" s="10">
        <v>552</v>
      </c>
      <c r="D35" s="10">
        <v>904</v>
      </c>
      <c r="E35" s="34">
        <v>67</v>
      </c>
      <c r="F35" s="34">
        <v>117</v>
      </c>
      <c r="G35" s="11">
        <f t="shared" si="0"/>
        <v>174.62686567164178</v>
      </c>
      <c r="H35" s="42"/>
      <c r="I35" s="34">
        <v>34.2</v>
      </c>
      <c r="J35" s="34">
        <v>2.3</v>
      </c>
      <c r="K35" s="11">
        <f t="shared" si="1"/>
        <v>6.725146198830408</v>
      </c>
      <c r="L35" s="42"/>
      <c r="M35" s="34">
        <v>126.6</v>
      </c>
      <c r="N35" s="34">
        <v>193.9</v>
      </c>
      <c r="O35" s="11">
        <f t="shared" si="2"/>
        <v>153.15955766192735</v>
      </c>
      <c r="P35" s="42"/>
      <c r="Q35" s="1" t="s">
        <v>31</v>
      </c>
      <c r="R35" s="34">
        <v>170.4</v>
      </c>
      <c r="S35" s="34">
        <v>354.2</v>
      </c>
      <c r="T35" s="11">
        <f t="shared" si="3"/>
        <v>207.8638497652582</v>
      </c>
      <c r="U35" s="42"/>
      <c r="V35" s="10">
        <v>700</v>
      </c>
      <c r="W35" s="10">
        <v>499800</v>
      </c>
      <c r="X35" s="10">
        <v>354200</v>
      </c>
      <c r="Y35" s="65">
        <f t="shared" si="4"/>
        <v>70.86834733893558</v>
      </c>
      <c r="Z35" s="42"/>
      <c r="AA35" s="18">
        <v>194</v>
      </c>
      <c r="AB35" s="18">
        <v>190</v>
      </c>
      <c r="AC35" s="15">
        <f t="shared" si="5"/>
        <v>97.9381443298969</v>
      </c>
      <c r="AD35" s="42"/>
      <c r="AE35" s="38" t="s">
        <v>31</v>
      </c>
      <c r="AF35" s="10">
        <v>78</v>
      </c>
      <c r="AG35" s="10">
        <v>77</v>
      </c>
      <c r="AH35" s="15">
        <f t="shared" si="6"/>
        <v>98.71794871794872</v>
      </c>
      <c r="AI35" s="42"/>
      <c r="AJ35" s="10">
        <v>10</v>
      </c>
      <c r="AK35" s="10">
        <v>7</v>
      </c>
      <c r="AL35" s="20">
        <v>1</v>
      </c>
      <c r="AM35" s="42">
        <f t="shared" si="12"/>
        <v>-1</v>
      </c>
      <c r="AN35" s="10">
        <v>22140</v>
      </c>
      <c r="AO35" s="32">
        <f t="shared" si="7"/>
        <v>24.491150442477878</v>
      </c>
      <c r="AP35" s="28">
        <v>180</v>
      </c>
      <c r="AQ35" s="10"/>
      <c r="AR35" s="28">
        <f t="shared" si="8"/>
        <v>0</v>
      </c>
      <c r="AS35" s="42"/>
      <c r="AT35" s="38" t="s">
        <v>31</v>
      </c>
      <c r="AU35" s="10"/>
      <c r="AV35" s="10"/>
      <c r="AW35" s="10">
        <f t="shared" si="13"/>
        <v>0</v>
      </c>
      <c r="AX35" s="42"/>
      <c r="AY35" s="10">
        <v>6</v>
      </c>
      <c r="AZ35" s="10">
        <v>6</v>
      </c>
      <c r="BA35" s="28">
        <f t="shared" si="14"/>
        <v>100</v>
      </c>
      <c r="BB35" s="42">
        <v>5</v>
      </c>
      <c r="BC35" s="10">
        <v>2</v>
      </c>
      <c r="BD35" s="10">
        <v>2</v>
      </c>
      <c r="BE35" s="28">
        <f t="shared" si="15"/>
        <v>100</v>
      </c>
      <c r="BF35" s="42">
        <v>5</v>
      </c>
      <c r="BG35" s="38" t="s">
        <v>31</v>
      </c>
      <c r="BH35" s="10">
        <v>2</v>
      </c>
      <c r="BI35" s="10">
        <v>5</v>
      </c>
      <c r="BJ35" s="15">
        <f t="shared" si="19"/>
        <v>1.4469026548672566</v>
      </c>
      <c r="BK35" s="42"/>
      <c r="BL35" s="10">
        <v>6</v>
      </c>
      <c r="BM35" s="10"/>
      <c r="BN35" s="15">
        <f t="shared" si="16"/>
        <v>6</v>
      </c>
      <c r="BO35" s="42"/>
      <c r="BP35" s="10">
        <v>70</v>
      </c>
      <c r="BQ35" s="10">
        <v>70</v>
      </c>
      <c r="BR35" s="28">
        <f t="shared" si="9"/>
        <v>100</v>
      </c>
      <c r="BS35" s="42">
        <v>1</v>
      </c>
      <c r="BT35" s="38" t="s">
        <v>31</v>
      </c>
      <c r="BU35" s="10">
        <v>4</v>
      </c>
      <c r="BV35" s="30">
        <v>1</v>
      </c>
      <c r="BW35" s="28">
        <f t="shared" si="10"/>
        <v>25</v>
      </c>
      <c r="BX35" s="45"/>
      <c r="BY35" s="25">
        <v>12</v>
      </c>
      <c r="BZ35" s="25">
        <v>41</v>
      </c>
      <c r="CA35" s="15">
        <f t="shared" si="17"/>
        <v>341.6666666666667</v>
      </c>
      <c r="CB35" s="45">
        <v>1</v>
      </c>
      <c r="CC35" s="34">
        <v>676.98</v>
      </c>
      <c r="CD35" s="34"/>
      <c r="CE35" s="15">
        <f t="shared" si="11"/>
        <v>0</v>
      </c>
      <c r="CF35" s="45"/>
      <c r="CG35" s="50">
        <f t="shared" si="18"/>
        <v>11</v>
      </c>
      <c r="CH35" s="61"/>
      <c r="CI35" s="38" t="s">
        <v>20</v>
      </c>
      <c r="CJ35" s="33">
        <v>10</v>
      </c>
      <c r="CK35" s="33"/>
    </row>
    <row r="36" spans="1:89" ht="12" customHeight="1">
      <c r="A36" s="9">
        <v>28</v>
      </c>
      <c r="B36" s="40" t="s">
        <v>35</v>
      </c>
      <c r="C36" s="10">
        <v>307</v>
      </c>
      <c r="D36" s="10">
        <v>609</v>
      </c>
      <c r="E36" s="34">
        <v>69.4</v>
      </c>
      <c r="F36" s="34">
        <v>28.2</v>
      </c>
      <c r="G36" s="11">
        <f t="shared" si="0"/>
        <v>40.634005763688755</v>
      </c>
      <c r="H36" s="42"/>
      <c r="I36" s="34">
        <v>23.9</v>
      </c>
      <c r="J36" s="34">
        <v>2.1</v>
      </c>
      <c r="K36" s="11">
        <f t="shared" si="1"/>
        <v>8.786610878661088</v>
      </c>
      <c r="L36" s="42"/>
      <c r="M36" s="34">
        <v>41.1</v>
      </c>
      <c r="N36" s="34">
        <v>41.4</v>
      </c>
      <c r="O36" s="11">
        <f t="shared" si="2"/>
        <v>100.72992700729925</v>
      </c>
      <c r="P36" s="42"/>
      <c r="Q36" s="1" t="s">
        <v>35</v>
      </c>
      <c r="R36" s="34">
        <v>137.4</v>
      </c>
      <c r="S36" s="34">
        <v>162.1</v>
      </c>
      <c r="T36" s="11">
        <f t="shared" si="3"/>
        <v>117.97671033478893</v>
      </c>
      <c r="U36" s="42"/>
      <c r="V36" s="10">
        <v>500</v>
      </c>
      <c r="W36" s="10">
        <v>263500</v>
      </c>
      <c r="X36" s="10">
        <v>162100</v>
      </c>
      <c r="Y36" s="65">
        <f t="shared" si="4"/>
        <v>61.51802656546489</v>
      </c>
      <c r="Z36" s="42"/>
      <c r="AA36" s="18">
        <v>222</v>
      </c>
      <c r="AB36" s="18">
        <v>255</v>
      </c>
      <c r="AC36" s="15">
        <f t="shared" si="5"/>
        <v>114.86486486486487</v>
      </c>
      <c r="AD36" s="42">
        <v>4</v>
      </c>
      <c r="AE36" s="38" t="s">
        <v>35</v>
      </c>
      <c r="AF36" s="10">
        <v>110</v>
      </c>
      <c r="AG36" s="10">
        <v>109</v>
      </c>
      <c r="AH36" s="15">
        <f t="shared" si="6"/>
        <v>99.0909090909091</v>
      </c>
      <c r="AI36" s="42"/>
      <c r="AJ36" s="10">
        <v>10</v>
      </c>
      <c r="AK36" s="10">
        <v>3</v>
      </c>
      <c r="AL36" s="20">
        <v>4</v>
      </c>
      <c r="AM36" s="42">
        <f t="shared" si="12"/>
        <v>-4</v>
      </c>
      <c r="AN36" s="10">
        <v>25000</v>
      </c>
      <c r="AO36" s="32">
        <f t="shared" si="7"/>
        <v>41.050903119868636</v>
      </c>
      <c r="AP36" s="28">
        <v>140</v>
      </c>
      <c r="AQ36" s="10"/>
      <c r="AR36" s="28">
        <f t="shared" si="8"/>
        <v>0</v>
      </c>
      <c r="AS36" s="42"/>
      <c r="AT36" s="38" t="s">
        <v>35</v>
      </c>
      <c r="AU36" s="10"/>
      <c r="AV36" s="10"/>
      <c r="AW36" s="10">
        <f t="shared" si="13"/>
        <v>0</v>
      </c>
      <c r="AX36" s="42"/>
      <c r="AY36" s="10">
        <v>2</v>
      </c>
      <c r="AZ36" s="10">
        <v>2</v>
      </c>
      <c r="BA36" s="28">
        <f t="shared" si="14"/>
        <v>100</v>
      </c>
      <c r="BB36" s="42">
        <v>5</v>
      </c>
      <c r="BC36" s="10">
        <v>0</v>
      </c>
      <c r="BD36" s="10">
        <v>0</v>
      </c>
      <c r="BE36" s="28">
        <v>0</v>
      </c>
      <c r="BF36" s="42"/>
      <c r="BG36" s="38" t="s">
        <v>35</v>
      </c>
      <c r="BH36" s="10"/>
      <c r="BI36" s="10"/>
      <c r="BJ36" s="15">
        <f t="shared" si="19"/>
        <v>0</v>
      </c>
      <c r="BK36" s="42"/>
      <c r="BL36" s="10"/>
      <c r="BM36" s="10"/>
      <c r="BN36" s="15">
        <f t="shared" si="16"/>
        <v>0</v>
      </c>
      <c r="BO36" s="42"/>
      <c r="BP36" s="10">
        <v>41</v>
      </c>
      <c r="BQ36" s="10">
        <v>41</v>
      </c>
      <c r="BR36" s="28">
        <f t="shared" si="9"/>
        <v>100</v>
      </c>
      <c r="BS36" s="42">
        <v>1</v>
      </c>
      <c r="BT36" s="38" t="s">
        <v>35</v>
      </c>
      <c r="BU36" s="10">
        <v>4</v>
      </c>
      <c r="BV36" s="30">
        <v>4</v>
      </c>
      <c r="BW36" s="28">
        <f t="shared" si="10"/>
        <v>100</v>
      </c>
      <c r="BX36" s="45">
        <v>5</v>
      </c>
      <c r="BY36" s="25">
        <v>12</v>
      </c>
      <c r="BZ36" s="25">
        <v>9</v>
      </c>
      <c r="CA36" s="15">
        <f t="shared" si="17"/>
        <v>75</v>
      </c>
      <c r="CB36" s="45"/>
      <c r="CC36" s="34">
        <v>351.6</v>
      </c>
      <c r="CD36" s="34"/>
      <c r="CE36" s="15">
        <f t="shared" si="11"/>
        <v>0</v>
      </c>
      <c r="CF36" s="45"/>
      <c r="CG36" s="50">
        <f t="shared" si="18"/>
        <v>11</v>
      </c>
      <c r="CH36" s="61"/>
      <c r="CI36" s="38" t="s">
        <v>5</v>
      </c>
      <c r="CJ36" s="33">
        <v>9</v>
      </c>
      <c r="CK36" s="33"/>
    </row>
    <row r="37" spans="1:89" ht="12" customHeight="1">
      <c r="A37" s="9">
        <v>29</v>
      </c>
      <c r="B37" s="40" t="s">
        <v>32</v>
      </c>
      <c r="C37" s="10">
        <v>327</v>
      </c>
      <c r="D37" s="10">
        <v>763</v>
      </c>
      <c r="E37" s="34">
        <v>125.3</v>
      </c>
      <c r="F37" s="34">
        <v>64.1</v>
      </c>
      <c r="G37" s="11">
        <f t="shared" si="0"/>
        <v>51.15722266560255</v>
      </c>
      <c r="H37" s="42"/>
      <c r="I37" s="34">
        <v>37</v>
      </c>
      <c r="J37" s="34">
        <v>3.9</v>
      </c>
      <c r="K37" s="11">
        <f t="shared" si="1"/>
        <v>10.54054054054054</v>
      </c>
      <c r="L37" s="42"/>
      <c r="M37" s="34">
        <v>155.6</v>
      </c>
      <c r="N37" s="34">
        <v>88.5</v>
      </c>
      <c r="O37" s="11">
        <f t="shared" si="2"/>
        <v>56.87660668380463</v>
      </c>
      <c r="P37" s="42"/>
      <c r="Q37" s="1" t="s">
        <v>32</v>
      </c>
      <c r="R37" s="34">
        <v>145.8</v>
      </c>
      <c r="S37" s="34">
        <v>135</v>
      </c>
      <c r="T37" s="11">
        <f t="shared" si="3"/>
        <v>92.59259259259258</v>
      </c>
      <c r="U37" s="42"/>
      <c r="V37" s="10">
        <v>500</v>
      </c>
      <c r="W37" s="10">
        <v>262500</v>
      </c>
      <c r="X37" s="10">
        <v>135000</v>
      </c>
      <c r="Y37" s="65">
        <f t="shared" si="4"/>
        <v>51.42857142857143</v>
      </c>
      <c r="Z37" s="42"/>
      <c r="AA37" s="18">
        <v>513</v>
      </c>
      <c r="AB37" s="18">
        <v>487</v>
      </c>
      <c r="AC37" s="15">
        <f t="shared" si="5"/>
        <v>94.9317738791423</v>
      </c>
      <c r="AD37" s="42"/>
      <c r="AE37" s="38" t="s">
        <v>32</v>
      </c>
      <c r="AF37" s="10">
        <v>215</v>
      </c>
      <c r="AG37" s="10">
        <v>220</v>
      </c>
      <c r="AH37" s="15">
        <f t="shared" si="6"/>
        <v>102.32558139534883</v>
      </c>
      <c r="AI37" s="42">
        <v>1</v>
      </c>
      <c r="AJ37" s="10">
        <v>10</v>
      </c>
      <c r="AK37" s="10">
        <v>4</v>
      </c>
      <c r="AL37" s="20">
        <v>4</v>
      </c>
      <c r="AM37" s="42">
        <f t="shared" si="12"/>
        <v>-4</v>
      </c>
      <c r="AN37" s="10">
        <v>18300</v>
      </c>
      <c r="AO37" s="32">
        <f t="shared" si="7"/>
        <v>23.98427260812582</v>
      </c>
      <c r="AP37" s="28">
        <v>180</v>
      </c>
      <c r="AQ37" s="10"/>
      <c r="AR37" s="28">
        <f t="shared" si="8"/>
        <v>0</v>
      </c>
      <c r="AS37" s="42"/>
      <c r="AT37" s="38" t="s">
        <v>32</v>
      </c>
      <c r="AU37" s="10"/>
      <c r="AV37" s="10">
        <v>274</v>
      </c>
      <c r="AW37" s="10">
        <f t="shared" si="13"/>
        <v>274</v>
      </c>
      <c r="AX37" s="42">
        <v>1</v>
      </c>
      <c r="AY37" s="10">
        <v>3</v>
      </c>
      <c r="AZ37" s="10">
        <v>3</v>
      </c>
      <c r="BA37" s="28">
        <f t="shared" si="14"/>
        <v>100</v>
      </c>
      <c r="BB37" s="42">
        <v>5</v>
      </c>
      <c r="BC37" s="10">
        <v>1</v>
      </c>
      <c r="BD37" s="10">
        <v>1</v>
      </c>
      <c r="BE37" s="28">
        <f t="shared" si="15"/>
        <v>100</v>
      </c>
      <c r="BF37" s="42">
        <v>5</v>
      </c>
      <c r="BG37" s="38" t="s">
        <v>32</v>
      </c>
      <c r="BH37" s="10">
        <v>1</v>
      </c>
      <c r="BI37" s="10">
        <v>5</v>
      </c>
      <c r="BJ37" s="15">
        <f t="shared" si="19"/>
        <v>0.344692005242464</v>
      </c>
      <c r="BK37" s="42"/>
      <c r="BL37" s="10">
        <v>1</v>
      </c>
      <c r="BM37" s="10"/>
      <c r="BN37" s="15">
        <f t="shared" si="16"/>
        <v>1</v>
      </c>
      <c r="BO37" s="42"/>
      <c r="BP37" s="10">
        <v>59</v>
      </c>
      <c r="BQ37" s="10">
        <v>59</v>
      </c>
      <c r="BR37" s="28">
        <f t="shared" si="9"/>
        <v>100</v>
      </c>
      <c r="BS37" s="42">
        <v>1</v>
      </c>
      <c r="BT37" s="38" t="s">
        <v>32</v>
      </c>
      <c r="BU37" s="10">
        <v>4</v>
      </c>
      <c r="BV37" s="30">
        <v>3</v>
      </c>
      <c r="BW37" s="28">
        <f t="shared" si="10"/>
        <v>75</v>
      </c>
      <c r="BX37" s="45">
        <v>2</v>
      </c>
      <c r="BY37" s="25">
        <v>12</v>
      </c>
      <c r="BZ37" s="25">
        <v>17</v>
      </c>
      <c r="CA37" s="15">
        <f t="shared" si="17"/>
        <v>141.66666666666666</v>
      </c>
      <c r="CB37" s="45">
        <v>1</v>
      </c>
      <c r="CC37" s="34">
        <v>493.5</v>
      </c>
      <c r="CD37" s="34"/>
      <c r="CE37" s="15">
        <f t="shared" si="11"/>
        <v>0</v>
      </c>
      <c r="CF37" s="45"/>
      <c r="CG37" s="50">
        <f t="shared" si="18"/>
        <v>12</v>
      </c>
      <c r="CH37" s="61"/>
      <c r="CI37" s="38" t="s">
        <v>26</v>
      </c>
      <c r="CJ37" s="33">
        <v>7</v>
      </c>
      <c r="CK37" s="33"/>
    </row>
    <row r="38" spans="1:89" ht="12" customHeight="1">
      <c r="A38" s="9">
        <v>30</v>
      </c>
      <c r="B38" s="40" t="s">
        <v>33</v>
      </c>
      <c r="C38" s="10">
        <v>86</v>
      </c>
      <c r="D38" s="10">
        <v>187</v>
      </c>
      <c r="E38" s="34">
        <v>21.1</v>
      </c>
      <c r="F38" s="34">
        <v>18.7</v>
      </c>
      <c r="G38" s="11">
        <f t="shared" si="0"/>
        <v>88.62559241706161</v>
      </c>
      <c r="H38" s="42"/>
      <c r="I38" s="34">
        <v>67.9</v>
      </c>
      <c r="J38" s="34">
        <v>0.3</v>
      </c>
      <c r="K38" s="11">
        <f t="shared" si="1"/>
        <v>0.44182621502209124</v>
      </c>
      <c r="L38" s="42"/>
      <c r="M38" s="34">
        <v>10.9</v>
      </c>
      <c r="N38" s="34">
        <v>21.7</v>
      </c>
      <c r="O38" s="11">
        <f t="shared" si="2"/>
        <v>199.08256880733944</v>
      </c>
      <c r="P38" s="42"/>
      <c r="Q38" s="1" t="s">
        <v>33</v>
      </c>
      <c r="R38" s="34">
        <v>45.2</v>
      </c>
      <c r="S38" s="34">
        <v>78</v>
      </c>
      <c r="T38" s="11">
        <f t="shared" si="3"/>
        <v>172.56637168141592</v>
      </c>
      <c r="U38" s="42"/>
      <c r="V38" s="10">
        <v>500</v>
      </c>
      <c r="W38" s="10">
        <v>77500</v>
      </c>
      <c r="X38" s="10">
        <v>78000</v>
      </c>
      <c r="Y38" s="65">
        <f t="shared" si="4"/>
        <v>100.64516129032258</v>
      </c>
      <c r="Z38" s="42">
        <v>5</v>
      </c>
      <c r="AA38" s="18">
        <v>123</v>
      </c>
      <c r="AB38" s="18">
        <v>116</v>
      </c>
      <c r="AC38" s="15">
        <f t="shared" si="5"/>
        <v>94.3089430894309</v>
      </c>
      <c r="AD38" s="42"/>
      <c r="AE38" s="38" t="s">
        <v>33</v>
      </c>
      <c r="AF38" s="10">
        <v>54</v>
      </c>
      <c r="AG38" s="10">
        <v>54</v>
      </c>
      <c r="AH38" s="15">
        <f t="shared" si="6"/>
        <v>100</v>
      </c>
      <c r="AI38" s="42">
        <v>1</v>
      </c>
      <c r="AJ38" s="10">
        <v>10</v>
      </c>
      <c r="AK38" s="10">
        <v>3</v>
      </c>
      <c r="AL38" s="20">
        <v>5</v>
      </c>
      <c r="AM38" s="42">
        <f t="shared" si="12"/>
        <v>-5</v>
      </c>
      <c r="AN38" s="10">
        <v>4102</v>
      </c>
      <c r="AO38" s="32">
        <f t="shared" si="7"/>
        <v>21.93582887700535</v>
      </c>
      <c r="AP38" s="28">
        <v>40</v>
      </c>
      <c r="AQ38" s="10"/>
      <c r="AR38" s="28">
        <f t="shared" si="8"/>
        <v>0</v>
      </c>
      <c r="AS38" s="42"/>
      <c r="AT38" s="38" t="s">
        <v>33</v>
      </c>
      <c r="AU38" s="10">
        <v>34.3</v>
      </c>
      <c r="AV38" s="10"/>
      <c r="AW38" s="10">
        <f t="shared" si="13"/>
        <v>-34.3</v>
      </c>
      <c r="AX38" s="42"/>
      <c r="AY38" s="10">
        <v>1</v>
      </c>
      <c r="AZ38" s="10">
        <v>1</v>
      </c>
      <c r="BA38" s="28">
        <f t="shared" si="14"/>
        <v>100</v>
      </c>
      <c r="BB38" s="42">
        <v>5</v>
      </c>
      <c r="BC38" s="10">
        <v>3</v>
      </c>
      <c r="BD38" s="10">
        <v>3</v>
      </c>
      <c r="BE38" s="28">
        <f t="shared" si="15"/>
        <v>100</v>
      </c>
      <c r="BF38" s="42">
        <v>5</v>
      </c>
      <c r="BG38" s="38" t="s">
        <v>33</v>
      </c>
      <c r="BH38" s="10">
        <v>2</v>
      </c>
      <c r="BI38" s="10">
        <v>5</v>
      </c>
      <c r="BJ38" s="15">
        <f t="shared" si="19"/>
        <v>-0.6737967914438503</v>
      </c>
      <c r="BK38" s="42"/>
      <c r="BL38" s="10"/>
      <c r="BM38" s="10"/>
      <c r="BN38" s="15">
        <f t="shared" si="16"/>
        <v>0</v>
      </c>
      <c r="BO38" s="42"/>
      <c r="BP38" s="10">
        <v>18</v>
      </c>
      <c r="BQ38" s="10">
        <v>17</v>
      </c>
      <c r="BR38" s="28">
        <f t="shared" si="9"/>
        <v>94.44444444444444</v>
      </c>
      <c r="BS38" s="42"/>
      <c r="BT38" s="38" t="s">
        <v>33</v>
      </c>
      <c r="BU38" s="10">
        <v>2</v>
      </c>
      <c r="BV38" s="30">
        <v>1</v>
      </c>
      <c r="BW38" s="28">
        <f t="shared" si="10"/>
        <v>50</v>
      </c>
      <c r="BX38" s="45"/>
      <c r="BY38" s="25">
        <v>12</v>
      </c>
      <c r="BZ38" s="25">
        <v>22</v>
      </c>
      <c r="CA38" s="15">
        <f t="shared" si="17"/>
        <v>183.33333333333334</v>
      </c>
      <c r="CB38" s="45">
        <v>1</v>
      </c>
      <c r="CC38" s="34">
        <v>272.42</v>
      </c>
      <c r="CD38" s="34"/>
      <c r="CE38" s="15">
        <f t="shared" si="11"/>
        <v>0</v>
      </c>
      <c r="CF38" s="45"/>
      <c r="CG38" s="50">
        <f t="shared" si="18"/>
        <v>12</v>
      </c>
      <c r="CH38" s="61"/>
      <c r="CI38" s="39" t="s">
        <v>29</v>
      </c>
      <c r="CJ38" s="33">
        <v>5</v>
      </c>
      <c r="CK38" s="33"/>
    </row>
    <row r="39" spans="2:89" ht="13.5">
      <c r="B39" s="2" t="s">
        <v>34</v>
      </c>
      <c r="C39" s="18">
        <f>SUM(C9:C38)</f>
        <v>10400</v>
      </c>
      <c r="D39" s="18">
        <f>SUM(D9:D38)</f>
        <v>22632</v>
      </c>
      <c r="E39" s="10">
        <f>SUM(E9:E38)</f>
        <v>2249.6000000000004</v>
      </c>
      <c r="F39" s="10">
        <f>SUM(F9:F38)</f>
        <v>1731.3000000000002</v>
      </c>
      <c r="G39" s="11">
        <f t="shared" si="0"/>
        <v>76.96034850640113</v>
      </c>
      <c r="H39" s="42"/>
      <c r="I39" s="10">
        <f>SUM(I9:I38)</f>
        <v>1533.2000000000003</v>
      </c>
      <c r="J39" s="10">
        <f>SUM(J9:J38)</f>
        <v>369.6000000000001</v>
      </c>
      <c r="K39" s="11">
        <f t="shared" si="1"/>
        <v>24.106444038612054</v>
      </c>
      <c r="L39" s="42"/>
      <c r="M39" s="11">
        <f>SUM(M9:M38)</f>
        <v>4843.2</v>
      </c>
      <c r="N39" s="11">
        <f>SUM(N9:N38)</f>
        <v>3686.4</v>
      </c>
      <c r="O39" s="11">
        <f t="shared" si="2"/>
        <v>76.1149653121903</v>
      </c>
      <c r="P39" s="42"/>
      <c r="Q39" s="10"/>
      <c r="R39" s="11">
        <f>SUM(R9:R38)</f>
        <v>4614.799999999999</v>
      </c>
      <c r="S39" s="11">
        <f>SUM(S9:S38)</f>
        <v>7565.299999999999</v>
      </c>
      <c r="T39" s="11">
        <f t="shared" si="3"/>
        <v>163.93559850914448</v>
      </c>
      <c r="U39" s="42"/>
      <c r="V39" s="10"/>
      <c r="W39" s="10">
        <f>SUM(W9:W38)</f>
        <v>10101400</v>
      </c>
      <c r="X39" s="10">
        <f>SUM(X9:X38)</f>
        <v>7548400</v>
      </c>
      <c r="Y39" s="34">
        <f t="shared" si="4"/>
        <v>74.72627556576316</v>
      </c>
      <c r="Z39" s="42"/>
      <c r="AA39" s="18">
        <f>SUM(AA9:AA38)</f>
        <v>7970</v>
      </c>
      <c r="AB39" s="18">
        <f>SUM(AB9:AB38)</f>
        <v>8176</v>
      </c>
      <c r="AC39" s="19">
        <f t="shared" si="5"/>
        <v>102.58469259723965</v>
      </c>
      <c r="AD39" s="42"/>
      <c r="AE39" s="55"/>
      <c r="AF39" s="10">
        <f>SUM(AF9:AF38)</f>
        <v>3354</v>
      </c>
      <c r="AG39" s="10">
        <f>SUM(AG9:AG38)</f>
        <v>3383</v>
      </c>
      <c r="AH39" s="15">
        <f t="shared" si="6"/>
        <v>100.86463923673226</v>
      </c>
      <c r="AI39" s="42"/>
      <c r="AJ39" s="10">
        <f>SUM(AJ9:AJ38)</f>
        <v>308</v>
      </c>
      <c r="AK39" s="10">
        <f>SUM(AK9:AK38)</f>
        <v>162</v>
      </c>
      <c r="AL39" s="10">
        <f>SUM(AL9:AL38)</f>
        <v>85</v>
      </c>
      <c r="AM39" s="42">
        <f>SUM(AM9:AM38)</f>
        <v>-85</v>
      </c>
      <c r="AN39" s="10">
        <f>SUM(AN9:AN38)</f>
        <v>666480</v>
      </c>
      <c r="AO39" s="32">
        <f t="shared" si="7"/>
        <v>29.448568398727467</v>
      </c>
      <c r="AP39" s="28">
        <f>SUM(AP9:AP38)</f>
        <v>5000</v>
      </c>
      <c r="AQ39" s="10">
        <f>SUM(AQ9:AQ38)</f>
        <v>1724.4</v>
      </c>
      <c r="AR39" s="28">
        <f t="shared" si="8"/>
        <v>34.488</v>
      </c>
      <c r="AS39" s="42"/>
      <c r="AT39" s="10"/>
      <c r="AU39" s="10">
        <f>SUM(AU10:AU38)</f>
        <v>1418.53</v>
      </c>
      <c r="AV39" s="10">
        <f>SUM(AV10:AV38)</f>
        <v>2673.73</v>
      </c>
      <c r="AW39" s="10">
        <f>SUM(AW10:AW38)</f>
        <v>1255.2</v>
      </c>
      <c r="AX39" s="42"/>
      <c r="AY39" s="10">
        <f>SUM(AY9:AY38)</f>
        <v>164</v>
      </c>
      <c r="AZ39" s="10">
        <f>SUM(AZ9:AZ38)</f>
        <v>177</v>
      </c>
      <c r="BA39" s="28">
        <f t="shared" si="14"/>
        <v>107.92682926829268</v>
      </c>
      <c r="BB39" s="42"/>
      <c r="BC39" s="10">
        <f>SUM(BC9:BC38)</f>
        <v>83</v>
      </c>
      <c r="BD39" s="10">
        <f>SUM(BD9:BD38)</f>
        <v>85</v>
      </c>
      <c r="BE39" s="28">
        <f t="shared" si="15"/>
        <v>102.40963855421687</v>
      </c>
      <c r="BF39" s="42"/>
      <c r="BG39" s="10"/>
      <c r="BH39" s="10">
        <f>SUM(BH9:BH38)</f>
        <v>30</v>
      </c>
      <c r="BI39" s="10">
        <f>SUM(BI9:BI38)</f>
        <v>104</v>
      </c>
      <c r="BJ39" s="15">
        <f t="shared" si="19"/>
        <v>29.54047366560622</v>
      </c>
      <c r="BK39" s="42"/>
      <c r="BL39" s="10">
        <f>SUM(BL9:BL38)</f>
        <v>50</v>
      </c>
      <c r="BM39" s="10">
        <f>SUM(BM9:BM38)</f>
        <v>55</v>
      </c>
      <c r="BN39" s="15">
        <f t="shared" si="16"/>
        <v>49.75698126546483</v>
      </c>
      <c r="BO39" s="42"/>
      <c r="BP39" s="10">
        <f>SUM(BP9:BP38)</f>
        <v>1612</v>
      </c>
      <c r="BQ39" s="10">
        <f>SUM(BQ9:BQ38)</f>
        <v>1610</v>
      </c>
      <c r="BR39" s="28">
        <f t="shared" si="9"/>
        <v>99.87593052109182</v>
      </c>
      <c r="BS39" s="42"/>
      <c r="BT39" s="10"/>
      <c r="BU39" s="10">
        <f>SUM(BU9:BU38)</f>
        <v>109</v>
      </c>
      <c r="BV39" s="30">
        <f>SUM(BV9:BV38)</f>
        <v>97</v>
      </c>
      <c r="BW39" s="28">
        <f t="shared" si="10"/>
        <v>88.9908256880734</v>
      </c>
      <c r="BX39" s="45"/>
      <c r="BY39" s="25">
        <v>120</v>
      </c>
      <c r="BZ39" s="25">
        <f>SUM(BZ9:BZ38)</f>
        <v>690</v>
      </c>
      <c r="CA39" s="15">
        <f t="shared" si="17"/>
        <v>575</v>
      </c>
      <c r="CB39" s="45"/>
      <c r="CC39" s="34">
        <f>SUM(CC9:CC38)</f>
        <v>13678.48</v>
      </c>
      <c r="CD39" s="34">
        <f>SUM(CD9:CD38)</f>
        <v>1050</v>
      </c>
      <c r="CE39" s="15">
        <f t="shared" si="11"/>
        <v>7.676291517770981</v>
      </c>
      <c r="CF39" s="45"/>
      <c r="CG39" s="51"/>
      <c r="CH39" s="62"/>
      <c r="CI39" s="57"/>
      <c r="CJ39" s="31"/>
      <c r="CK39" s="21"/>
    </row>
    <row r="40" spans="2:89" s="8" customFormat="1" ht="8.25">
      <c r="B40" s="7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6"/>
      <c r="X40" s="16"/>
      <c r="Y40" s="16"/>
      <c r="Z40" s="13"/>
      <c r="AA40" s="13"/>
      <c r="AB40" s="13"/>
      <c r="AC40" s="13"/>
      <c r="AD40" s="13"/>
      <c r="AE40" s="56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6"/>
      <c r="BH40" s="13"/>
      <c r="BI40" s="13"/>
      <c r="BJ40" s="13"/>
      <c r="BK40" s="13"/>
      <c r="BL40" s="13"/>
      <c r="BM40" s="13"/>
      <c r="BN40" s="13"/>
      <c r="BO40" s="13"/>
      <c r="BP40" s="16"/>
      <c r="BQ40" s="16"/>
      <c r="BR40" s="16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</row>
    <row r="41" spans="2:7" ht="12.75">
      <c r="B41" s="3"/>
      <c r="C41" s="14"/>
      <c r="D41" s="14"/>
      <c r="E41" s="14"/>
      <c r="F41" s="14"/>
      <c r="G41" s="14"/>
    </row>
    <row r="42" spans="2:7" ht="12.75">
      <c r="B42" s="3"/>
      <c r="C42" s="14"/>
      <c r="D42" s="14"/>
      <c r="E42" s="14"/>
      <c r="F42" s="14"/>
      <c r="G42" s="14"/>
    </row>
    <row r="43" spans="2:7" ht="12.75">
      <c r="B43" s="3"/>
      <c r="C43" s="14"/>
      <c r="D43" s="14"/>
      <c r="E43" s="14"/>
      <c r="F43" s="14"/>
      <c r="G43" s="14"/>
    </row>
    <row r="44" spans="2:7" ht="12.75">
      <c r="B44" s="3"/>
      <c r="C44" s="14"/>
      <c r="D44" s="14"/>
      <c r="E44" s="14"/>
      <c r="F44" s="14"/>
      <c r="G44" s="14"/>
    </row>
    <row r="45" spans="2:7" ht="12.75">
      <c r="B45" s="3"/>
      <c r="C45" s="14"/>
      <c r="D45" s="14"/>
      <c r="E45" s="14"/>
      <c r="F45" s="14"/>
      <c r="G45" s="14"/>
    </row>
    <row r="46" spans="2:7" ht="12.75">
      <c r="B46" s="3"/>
      <c r="C46" s="14"/>
      <c r="D46" s="14"/>
      <c r="E46" s="14"/>
      <c r="F46" s="14"/>
      <c r="G46" s="14"/>
    </row>
    <row r="47" spans="2:7" ht="12.75">
      <c r="B47" s="3"/>
      <c r="C47" s="14"/>
      <c r="D47" s="14"/>
      <c r="E47" s="14"/>
      <c r="F47" s="14"/>
      <c r="G47" s="14"/>
    </row>
    <row r="48" spans="2:7" ht="12.75">
      <c r="B48" s="3"/>
      <c r="C48" s="14"/>
      <c r="D48" s="14"/>
      <c r="E48" s="14"/>
      <c r="F48" s="14"/>
      <c r="G48" s="14"/>
    </row>
    <row r="49" spans="2:7" ht="12.75">
      <c r="B49" s="3"/>
      <c r="C49" s="14"/>
      <c r="D49" s="14"/>
      <c r="E49" s="14"/>
      <c r="F49" s="14"/>
      <c r="G49" s="14"/>
    </row>
  </sheetData>
  <sheetProtection/>
  <mergeCells count="49">
    <mergeCell ref="CI6:CI8"/>
    <mergeCell ref="F1:M1"/>
    <mergeCell ref="BL7:BO7"/>
    <mergeCell ref="AY7:BB7"/>
    <mergeCell ref="BH6:BK6"/>
    <mergeCell ref="AF7:AI7"/>
    <mergeCell ref="AJ7:AM7"/>
    <mergeCell ref="BC6:BF6"/>
    <mergeCell ref="BC7:BF7"/>
    <mergeCell ref="BH7:BK7"/>
    <mergeCell ref="M7:P7"/>
    <mergeCell ref="D6:D8"/>
    <mergeCell ref="R6:U6"/>
    <mergeCell ref="V6:Z6"/>
    <mergeCell ref="F3:J3"/>
    <mergeCell ref="B6:B8"/>
    <mergeCell ref="E7:H7"/>
    <mergeCell ref="I7:L7"/>
    <mergeCell ref="R7:U7"/>
    <mergeCell ref="M6:P6"/>
    <mergeCell ref="BY6:CB6"/>
    <mergeCell ref="V7:Z7"/>
    <mergeCell ref="BU7:BX7"/>
    <mergeCell ref="BP6:BS6"/>
    <mergeCell ref="BP7:BS7"/>
    <mergeCell ref="AN6:AS6"/>
    <mergeCell ref="AN7:AS7"/>
    <mergeCell ref="AU7:AX7"/>
    <mergeCell ref="AA7:AD7"/>
    <mergeCell ref="CC7:CF7"/>
    <mergeCell ref="H4:BX4"/>
    <mergeCell ref="C6:C8"/>
    <mergeCell ref="AY6:BB6"/>
    <mergeCell ref="I6:L6"/>
    <mergeCell ref="E6:H6"/>
    <mergeCell ref="AJ6:AM6"/>
    <mergeCell ref="AF6:AI6"/>
    <mergeCell ref="BY7:CB7"/>
    <mergeCell ref="BU6:BX6"/>
    <mergeCell ref="CC6:CF6"/>
    <mergeCell ref="AU6:AX6"/>
    <mergeCell ref="B1:E1"/>
    <mergeCell ref="AA6:AD6"/>
    <mergeCell ref="BU1:BX1"/>
    <mergeCell ref="AU1:BI1"/>
    <mergeCell ref="AU2:BI2"/>
    <mergeCell ref="AU3:BI3"/>
    <mergeCell ref="F2:J2"/>
    <mergeCell ref="BL6:BO6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90" r:id="rId1"/>
  <colBreaks count="5" manualBreakCount="5">
    <brk id="16" max="39" man="1"/>
    <brk id="30" max="39" man="1"/>
    <brk id="45" max="39" man="1"/>
    <brk id="58" max="39" man="1"/>
    <brk id="7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Tik_gorod</cp:lastModifiedBy>
  <cp:lastPrinted>2018-04-11T05:56:51Z</cp:lastPrinted>
  <dcterms:created xsi:type="dcterms:W3CDTF">2013-10-22T06:14:00Z</dcterms:created>
  <dcterms:modified xsi:type="dcterms:W3CDTF">2018-04-18T12:11:11Z</dcterms:modified>
  <cp:category/>
  <cp:version/>
  <cp:contentType/>
  <cp:contentStatus/>
</cp:coreProperties>
</file>