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0890" activeTab="1"/>
  </bookViews>
  <sheets>
    <sheet name="итоги за 2013г." sheetId="1" r:id="rId1"/>
    <sheet name="Лист1" sheetId="2" r:id="rId2"/>
  </sheets>
  <definedNames>
    <definedName name="_xlnm.Print_Titles" localSheetId="0">'итоги за 2013г.'!$A:$B</definedName>
    <definedName name="_xlnm.Print_Area" localSheetId="0">'итоги за 2013г.'!$A$1:$BE$35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<sst xmlns="http://schemas.openxmlformats.org/spreadsheetml/2006/main" count="244" uniqueCount="126">
  <si>
    <t>№ п/п</t>
  </si>
  <si>
    <t>Наименование сельского поселения</t>
  </si>
  <si>
    <t>Смертность  на 1000 жителей</t>
  </si>
  <si>
    <t>Миграция</t>
  </si>
  <si>
    <t>движение (+, -)</t>
  </si>
  <si>
    <t>Численность населения на 01.01.2013 г.</t>
  </si>
  <si>
    <t>Разница в численности</t>
  </si>
  <si>
    <t>Предоставление земельных участков многодетным семьям</t>
  </si>
  <si>
    <t>введенная за год жилья  на одного жителя, кв.м</t>
  </si>
  <si>
    <t>Исполнение бюджета, %</t>
  </si>
  <si>
    <t>Сумма задолженности по налогам физических лиц, руб.</t>
  </si>
  <si>
    <t>Плотность поголовья на 100 дворов, голов</t>
  </si>
  <si>
    <t>баллы</t>
  </si>
  <si>
    <t>Надой на 1 корову, в кг</t>
  </si>
  <si>
    <t>Надой молока на 1 двор, в кг</t>
  </si>
  <si>
    <t>ИТОГО баллы по всем показателям</t>
  </si>
  <si>
    <t>родилось</t>
  </si>
  <si>
    <t>умерло</t>
  </si>
  <si>
    <t>прибыло</t>
  </si>
  <si>
    <t>выбыло</t>
  </si>
  <si>
    <t>всего                                 много-детных                                семей</t>
  </si>
  <si>
    <t>Предоставлено земельных участков многодетным семьям</t>
  </si>
  <si>
    <t>% предоставления</t>
  </si>
  <si>
    <t>Всего,руб.</t>
  </si>
  <si>
    <t>%</t>
  </si>
  <si>
    <t>налог на имущество</t>
  </si>
  <si>
    <t>земельный налог</t>
  </si>
  <si>
    <t>Всего, руб.</t>
  </si>
  <si>
    <t>КРС</t>
  </si>
  <si>
    <t>в том числе коровы</t>
  </si>
  <si>
    <t>Плотность КРС на 100 дворов, голов</t>
  </si>
  <si>
    <t>Плотность коров на 100 дворов, голов</t>
  </si>
  <si>
    <t>балл</t>
  </si>
  <si>
    <t>Всего по району:</t>
  </si>
  <si>
    <t>х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</si>
  <si>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</si>
  <si>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</si>
  <si>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</si>
  <si>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</si>
  <si>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</si>
  <si>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Верхнелащинское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</si>
  <si>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</si>
  <si>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</si>
  <si>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</si>
  <si>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</si>
  <si>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</si>
  <si>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</si>
  <si>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</si>
  <si>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</si>
  <si>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</si>
  <si>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</si>
  <si>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</si>
  <si>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</si>
  <si>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</si>
  <si>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</si>
  <si>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Старотинчалинское</t>
  </si>
  <si>
    <t>Старостуденецкое</t>
  </si>
  <si>
    <t>Черки-Гришинское</t>
  </si>
  <si>
    <t>Черки-Кильдуразское</t>
  </si>
  <si>
    <t>Чувашско-Кищаковское</t>
  </si>
  <si>
    <t xml:space="preserve">Энтуганское </t>
  </si>
  <si>
    <t>Яшевское</t>
  </si>
  <si>
    <t>Большефроловское</t>
  </si>
  <si>
    <t xml:space="preserve">Бюрганское </t>
  </si>
  <si>
    <t>Смертность  на 1000 жителей, чел.</t>
  </si>
  <si>
    <t>Естественный прирост (+), убыль   (-),  чел.</t>
  </si>
  <si>
    <t>Выдано кредит ЛПХ на 1 двор, руб.</t>
  </si>
  <si>
    <t>Занимаемое место по всем показателям</t>
  </si>
  <si>
    <t>в том числе женщин детородного возраста от 18-35 лет</t>
  </si>
  <si>
    <t>количество нотариальных действий</t>
  </si>
  <si>
    <t>план годовой, руб.</t>
  </si>
  <si>
    <t>на 1 жителя, руб.</t>
  </si>
  <si>
    <t>Тимбаевское</t>
  </si>
  <si>
    <t>в том числе введенная за год жилья на одного жителя, кв.м</t>
  </si>
  <si>
    <t>Родилось на женщин детородного возраста, чел.</t>
  </si>
  <si>
    <t>количество нотариальных действий на 1000 жителей</t>
  </si>
  <si>
    <t>Участие в районной Спартакиаде</t>
  </si>
  <si>
    <t>Итоговые данные по сельским поселениям Буинского муниципального района за 1 квартал 2014 года</t>
  </si>
  <si>
    <t>Количество наличных хозяйств на 1.04.2014 г.</t>
  </si>
  <si>
    <t>Численность наличного населения на 1.04.2014 г.</t>
  </si>
  <si>
    <t>Демография                  за  1 квартал 2014 г., чел.</t>
  </si>
  <si>
    <t>Введено жилья за 1 квартал 2014 г., кв.м.</t>
  </si>
  <si>
    <t>Сбор собственных доходов сельских поселений за 1 квартал 2014 г.</t>
  </si>
  <si>
    <t>Итого задолженность по налогам физических лиц  на 1 квартал 2014 г.</t>
  </si>
  <si>
    <t>Поголовье  скота на 1 квартал 2014 г., гол.</t>
  </si>
  <si>
    <t>Закуплено молоко от населения за 1 квартал 2014г., кг</t>
  </si>
  <si>
    <t>Количество полученных кредитов ЛПХ за 1 квартал 2014 г.</t>
  </si>
  <si>
    <t>Общая сумма  кредитов за 1 квартал 2014г., тыс.руб.</t>
  </si>
  <si>
    <t>Количество наличных хозяйств на 1.04.2014г.</t>
  </si>
  <si>
    <t>Численность наличного населения на 1.04.2014г.</t>
  </si>
  <si>
    <t>Демография за 1 квартал 2014г., чел.</t>
  </si>
  <si>
    <t>родилось на женщин детородного возраста, чел.</t>
  </si>
  <si>
    <t>Смертность на 1000 жителей, чел</t>
  </si>
  <si>
    <t>Смертность на 1000 жителей, чел.</t>
  </si>
  <si>
    <t>Предоставление земельных участков мнгогодетным семьям</t>
  </si>
  <si>
    <t>всего многодетных семей</t>
  </si>
  <si>
    <t>предоставление земельных участков</t>
  </si>
  <si>
    <t>Введено жилья за 1 квартал 2014г., кв.м.</t>
  </si>
  <si>
    <t>в том числе введенная за год жилья на одного жителя, кв.м.</t>
  </si>
  <si>
    <t>введенная за год жилья на одного жителя, кв.м.</t>
  </si>
  <si>
    <t>Количество нотариальных действий</t>
  </si>
  <si>
    <t>Количество нотариальных действий на 1000 жителей</t>
  </si>
  <si>
    <t>Сбор собственных доходов сельских поселений за 1 квартал 2014 года</t>
  </si>
  <si>
    <t>План годовой, руб.</t>
  </si>
  <si>
    <t xml:space="preserve">земельный налог </t>
  </si>
  <si>
    <t>Итого задолженность по налогам физических лиц на 1 квартал 2014 г.</t>
  </si>
  <si>
    <t>Поголовье КРС на 1 квартал 2014г., гол.</t>
  </si>
  <si>
    <t>Плотность поголовья на 100 дворов, гол.</t>
  </si>
  <si>
    <t>Плотность КРС на 100 дворов, го.</t>
  </si>
  <si>
    <t>Плотность коров на 100 дворов, гол.</t>
  </si>
  <si>
    <t xml:space="preserve">Закуплено молока от населения за 1 квартал 2014г., кг </t>
  </si>
  <si>
    <t>Надой на 1 корову,  кг</t>
  </si>
  <si>
    <t>надой на 1 корову, кг</t>
  </si>
  <si>
    <t>Надой молока на 1 двор, кг</t>
  </si>
  <si>
    <t>надой молока на 1 двор, кг</t>
  </si>
  <si>
    <t>Общая сумма кредитов за 1 квартал 2014 г., тыс.руб.</t>
  </si>
  <si>
    <t>участие в районной Спартакиаде</t>
  </si>
  <si>
    <t xml:space="preserve">Итого баллы по всем показателям </t>
  </si>
  <si>
    <t>Бюрганское</t>
  </si>
  <si>
    <t>Сорок- Сайдакское</t>
  </si>
  <si>
    <t>Энтуганское</t>
  </si>
  <si>
    <t>Естественный прирост (+), убыль   (-), чел.</t>
  </si>
  <si>
    <t>умер  ло</t>
  </si>
  <si>
    <t>роди лось</t>
  </si>
  <si>
    <t>Естественный прирост (+), убыль      (-), чел.</t>
  </si>
  <si>
    <t>Участие в районной Спартакиаде"Здоровье" (по видам)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</si>
</sst>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"/>
    <numFmt numFmtId="167" formatCode="0.0"/>
    <numFmt numFmtId="168" formatCode="[$-FC19]d\ mmmm\ yyyy\ &quot;г.&quot;"/>
  </numFmts>
  <fonts count="88">
    <font>
      <sz val="10"/>
      <name val="Arial Cyr"/>
      <family val="0"/>
    </font>
    <font>
      <sz val="11"/>
      <color indexed="8"/>
      <name val="Calibri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10"/>
      <name val="Tahoma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i/>
      <sz val="10"/>
      <name val="Arial Cyr"/>
      <family val="0"/>
    </font>
    <font>
      <b/>
      <i/>
      <sz val="14"/>
      <color indexed="8"/>
      <name val="Arial"/>
      <family val="2"/>
    </font>
    <font>
      <i/>
      <sz val="12"/>
      <color indexed="12"/>
      <name val="Arial"/>
      <family val="2"/>
    </font>
    <font>
      <i/>
      <sz val="10"/>
      <color indexed="12"/>
      <name val="Arial Cyr"/>
      <family val="0"/>
    </font>
    <font>
      <b/>
      <sz val="12"/>
      <color indexed="12"/>
      <name val="Arial"/>
      <family val="2"/>
    </font>
    <font>
      <b/>
      <sz val="12"/>
      <color indexed="12"/>
      <name val="Tahoma"/>
      <family val="2"/>
    </font>
    <font>
      <b/>
      <sz val="14"/>
      <color indexed="12"/>
      <name val="Tahoma"/>
      <family val="2"/>
    </font>
    <font>
      <b/>
      <sz val="13"/>
      <color indexed="12"/>
      <name val="Arial"/>
      <family val="2"/>
    </font>
    <font>
      <sz val="13"/>
      <color indexed="10"/>
      <name val="Tahoma"/>
      <family val="2"/>
    </font>
    <font>
      <b/>
      <i/>
      <sz val="12"/>
      <color indexed="12"/>
      <name val="Arial"/>
      <family val="2"/>
    </font>
    <font>
      <b/>
      <sz val="14"/>
      <color indexed="12"/>
      <name val="Arial"/>
      <family val="2"/>
    </font>
    <font>
      <b/>
      <i/>
      <sz val="12"/>
      <color indexed="12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Arial"/>
      <family val="2"/>
    </font>
    <font>
      <b/>
      <sz val="13"/>
      <color indexed="30"/>
      <name val="Arial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b/>
      <i/>
      <sz val="8"/>
      <color indexed="30"/>
      <name val="Arial Cyr"/>
      <family val="0"/>
    </font>
    <font>
      <b/>
      <sz val="9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color indexed="10"/>
      <name val="Arial Cyr"/>
      <family val="0"/>
    </font>
    <font>
      <sz val="8"/>
      <color indexed="30"/>
      <name val="Arial Cyr"/>
      <family val="0"/>
    </font>
    <font>
      <sz val="8"/>
      <color indexed="40"/>
      <name val="Arial Cyr"/>
      <family val="0"/>
    </font>
    <font>
      <b/>
      <sz val="8"/>
      <color indexed="30"/>
      <name val="Arial Cyr"/>
      <family val="0"/>
    </font>
    <font>
      <i/>
      <sz val="12"/>
      <color indexed="10"/>
      <name val="Arial"/>
      <family val="2"/>
    </font>
    <font>
      <b/>
      <i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Arial"/>
      <family val="2"/>
    </font>
    <font>
      <b/>
      <sz val="13"/>
      <color rgb="FF0070C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b/>
      <i/>
      <sz val="8"/>
      <color rgb="FF0070C0"/>
      <name val="Arial Cyr"/>
      <family val="0"/>
    </font>
    <font>
      <b/>
      <sz val="9"/>
      <color rgb="FF0070C0"/>
      <name val="Arial Cyr"/>
      <family val="0"/>
    </font>
    <font>
      <b/>
      <sz val="10"/>
      <color rgb="FF0070C0"/>
      <name val="Arial Cyr"/>
      <family val="0"/>
    </font>
    <font>
      <b/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00B0F0"/>
      <name val="Arial Cyr"/>
      <family val="0"/>
    </font>
    <font>
      <b/>
      <sz val="8"/>
      <color rgb="FF0070C0"/>
      <name val="Arial Cyr"/>
      <family val="0"/>
    </font>
    <font>
      <i/>
      <sz val="12"/>
      <color rgb="FFFF0000"/>
      <name val="Arial"/>
      <family val="2"/>
    </font>
    <font>
      <b/>
      <i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horizontal="right" vertical="top" wrapText="1"/>
    </xf>
    <xf numFmtId="3" fontId="7" fillId="0" borderId="11" xfId="0" applyNumberFormat="1" applyFont="1" applyFill="1" applyBorder="1" applyAlignment="1">
      <alignment horizontal="right" vertical="top" wrapText="1"/>
    </xf>
    <xf numFmtId="164" fontId="7" fillId="0" borderId="11" xfId="0" applyNumberFormat="1" applyFont="1" applyFill="1" applyBorder="1" applyAlignment="1">
      <alignment horizontal="right" vertical="top" wrapText="1"/>
    </xf>
    <xf numFmtId="165" fontId="5" fillId="0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1" fontId="7" fillId="0" borderId="11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166" fontId="7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top" wrapText="1"/>
    </xf>
    <xf numFmtId="0" fontId="7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 vertical="top" wrapText="1"/>
    </xf>
    <xf numFmtId="1" fontId="7" fillId="0" borderId="11" xfId="0" applyNumberFormat="1" applyFont="1" applyFill="1" applyBorder="1" applyAlignment="1">
      <alignment horizontal="right" vertical="top" wrapText="1"/>
    </xf>
    <xf numFmtId="167" fontId="7" fillId="0" borderId="11" xfId="0" applyNumberFormat="1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right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11" xfId="0" applyFont="1" applyFill="1" applyBorder="1" applyAlignment="1">
      <alignment horizontal="right" vertical="top" wrapText="1"/>
    </xf>
    <xf numFmtId="0" fontId="16" fillId="0" borderId="11" xfId="0" applyFont="1" applyFill="1" applyBorder="1" applyAlignment="1">
      <alignment horizontal="right" vertical="top" wrapText="1"/>
    </xf>
    <xf numFmtId="3" fontId="17" fillId="0" borderId="11" xfId="0" applyNumberFormat="1" applyFont="1" applyFill="1" applyBorder="1" applyAlignment="1">
      <alignment horizontal="right" vertical="top" wrapText="1"/>
    </xf>
    <xf numFmtId="3" fontId="18" fillId="0" borderId="11" xfId="0" applyNumberFormat="1" applyFont="1" applyFill="1" applyBorder="1" applyAlignment="1">
      <alignment horizontal="right" vertical="top" wrapText="1"/>
    </xf>
    <xf numFmtId="0" fontId="18" fillId="0" borderId="11" xfId="0" applyFont="1" applyFill="1" applyBorder="1" applyAlignment="1">
      <alignment horizontal="right" vertical="top" wrapText="1"/>
    </xf>
    <xf numFmtId="0" fontId="19" fillId="0" borderId="0" xfId="0" applyFont="1" applyFill="1" applyAlignment="1">
      <alignment vertical="top" wrapText="1"/>
    </xf>
    <xf numFmtId="1" fontId="17" fillId="0" borderId="11" xfId="0" applyNumberFormat="1" applyFont="1" applyFill="1" applyBorder="1" applyAlignment="1">
      <alignment horizontal="right" vertical="top" wrapText="1"/>
    </xf>
    <xf numFmtId="1" fontId="6" fillId="0" borderId="11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top" wrapText="1"/>
    </xf>
    <xf numFmtId="0" fontId="75" fillId="0" borderId="11" xfId="0" applyFont="1" applyFill="1" applyBorder="1" applyAlignment="1">
      <alignment horizontal="right" vertical="top" wrapText="1"/>
    </xf>
    <xf numFmtId="3" fontId="75" fillId="0" borderId="11" xfId="0" applyNumberFormat="1" applyFont="1" applyFill="1" applyBorder="1" applyAlignment="1">
      <alignment horizontal="right" vertical="top" wrapText="1"/>
    </xf>
    <xf numFmtId="164" fontId="75" fillId="0" borderId="11" xfId="0" applyNumberFormat="1" applyFont="1" applyFill="1" applyBorder="1" applyAlignment="1">
      <alignment horizontal="right" vertical="top" wrapText="1"/>
    </xf>
    <xf numFmtId="3" fontId="76" fillId="0" borderId="11" xfId="0" applyNumberFormat="1" applyFont="1" applyFill="1" applyBorder="1" applyAlignment="1">
      <alignment horizontal="right" vertical="top" wrapText="1"/>
    </xf>
    <xf numFmtId="1" fontId="75" fillId="0" borderId="13" xfId="0" applyNumberFormat="1" applyFont="1" applyFill="1" applyBorder="1" applyAlignment="1">
      <alignment vertical="top"/>
    </xf>
    <xf numFmtId="165" fontId="75" fillId="0" borderId="11" xfId="0" applyNumberFormat="1" applyFont="1" applyFill="1" applyBorder="1" applyAlignment="1">
      <alignment vertical="top" wrapText="1"/>
    </xf>
    <xf numFmtId="0" fontId="77" fillId="0" borderId="11" xfId="0" applyFont="1" applyFill="1" applyBorder="1" applyAlignment="1">
      <alignment vertical="top" wrapText="1"/>
    </xf>
    <xf numFmtId="0" fontId="75" fillId="0" borderId="11" xfId="0" applyFont="1" applyFill="1" applyBorder="1" applyAlignment="1">
      <alignment vertical="top" wrapText="1"/>
    </xf>
    <xf numFmtId="1" fontId="75" fillId="0" borderId="11" xfId="0" applyNumberFormat="1" applyFont="1" applyFill="1" applyBorder="1" applyAlignment="1">
      <alignment vertical="top" wrapText="1"/>
    </xf>
    <xf numFmtId="166" fontId="75" fillId="0" borderId="11" xfId="0" applyNumberFormat="1" applyFont="1" applyFill="1" applyBorder="1" applyAlignment="1">
      <alignment horizontal="right" vertical="top" wrapText="1"/>
    </xf>
    <xf numFmtId="3" fontId="77" fillId="0" borderId="11" xfId="0" applyNumberFormat="1" applyFont="1" applyFill="1" applyBorder="1" applyAlignment="1">
      <alignment horizontal="right" vertical="top" wrapText="1"/>
    </xf>
    <xf numFmtId="1" fontId="77" fillId="0" borderId="11" xfId="0" applyNumberFormat="1" applyFont="1" applyFill="1" applyBorder="1" applyAlignment="1">
      <alignment horizontal="right" vertical="top" wrapText="1"/>
    </xf>
    <xf numFmtId="3" fontId="77" fillId="0" borderId="11" xfId="0" applyNumberFormat="1" applyFont="1" applyFill="1" applyBorder="1" applyAlignment="1">
      <alignment vertical="top" wrapText="1"/>
    </xf>
    <xf numFmtId="3" fontId="75" fillId="0" borderId="11" xfId="0" applyNumberFormat="1" applyFont="1" applyFill="1" applyBorder="1" applyAlignment="1">
      <alignment vertical="top" wrapText="1"/>
    </xf>
    <xf numFmtId="1" fontId="75" fillId="0" borderId="11" xfId="0" applyNumberFormat="1" applyFont="1" applyFill="1" applyBorder="1" applyAlignment="1">
      <alignment vertical="top"/>
    </xf>
    <xf numFmtId="1" fontId="77" fillId="0" borderId="11" xfId="0" applyNumberFormat="1" applyFont="1" applyFill="1" applyBorder="1" applyAlignment="1">
      <alignment vertical="top"/>
    </xf>
    <xf numFmtId="0" fontId="78" fillId="0" borderId="11" xfId="0" applyFont="1" applyFill="1" applyBorder="1" applyAlignment="1">
      <alignment vertical="top" wrapText="1"/>
    </xf>
    <xf numFmtId="1" fontId="77" fillId="0" borderId="13" xfId="0" applyNumberFormat="1" applyFont="1" applyFill="1" applyBorder="1" applyAlignment="1">
      <alignment vertical="top"/>
    </xf>
    <xf numFmtId="0" fontId="75" fillId="0" borderId="12" xfId="0" applyFont="1" applyFill="1" applyBorder="1" applyAlignment="1">
      <alignment horizontal="right" vertical="top" wrapText="1"/>
    </xf>
    <xf numFmtId="3" fontId="75" fillId="0" borderId="12" xfId="0" applyNumberFormat="1" applyFont="1" applyFill="1" applyBorder="1" applyAlignment="1">
      <alignment horizontal="right" vertical="top" wrapText="1"/>
    </xf>
    <xf numFmtId="3" fontId="76" fillId="0" borderId="12" xfId="0" applyNumberFormat="1" applyFont="1" applyFill="1" applyBorder="1" applyAlignment="1">
      <alignment horizontal="right" vertical="top" wrapText="1"/>
    </xf>
    <xf numFmtId="3" fontId="77" fillId="0" borderId="12" xfId="0" applyNumberFormat="1" applyFont="1" applyFill="1" applyBorder="1" applyAlignment="1">
      <alignment horizontal="right" vertical="top" wrapText="1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wrapText="1"/>
    </xf>
    <xf numFmtId="0" fontId="26" fillId="0" borderId="11" xfId="0" applyFont="1" applyBorder="1" applyAlignment="1">
      <alignment/>
    </xf>
    <xf numFmtId="0" fontId="79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wrapText="1"/>
    </xf>
    <xf numFmtId="0" fontId="24" fillId="0" borderId="11" xfId="0" applyFont="1" applyBorder="1" applyAlignment="1">
      <alignment horizontal="right" vertical="center" wrapText="1"/>
    </xf>
    <xf numFmtId="0" fontId="27" fillId="0" borderId="11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 wrapText="1"/>
    </xf>
    <xf numFmtId="167" fontId="24" fillId="0" borderId="11" xfId="0" applyNumberFormat="1" applyFont="1" applyBorder="1" applyAlignment="1">
      <alignment horizontal="right" wrapText="1"/>
    </xf>
    <xf numFmtId="0" fontId="24" fillId="0" borderId="11" xfId="0" applyFont="1" applyBorder="1" applyAlignment="1">
      <alignment horizontal="right"/>
    </xf>
    <xf numFmtId="0" fontId="80" fillId="0" borderId="11" xfId="0" applyFont="1" applyBorder="1" applyAlignment="1">
      <alignment horizontal="right" vertical="center" wrapText="1"/>
    </xf>
    <xf numFmtId="165" fontId="24" fillId="0" borderId="11" xfId="0" applyNumberFormat="1" applyFont="1" applyBorder="1" applyAlignment="1">
      <alignment horizontal="right" wrapText="1"/>
    </xf>
    <xf numFmtId="1" fontId="24" fillId="0" borderId="11" xfId="0" applyNumberFormat="1" applyFont="1" applyBorder="1" applyAlignment="1">
      <alignment horizontal="right" vertical="center" wrapText="1"/>
    </xf>
    <xf numFmtId="1" fontId="27" fillId="0" borderId="11" xfId="0" applyNumberFormat="1" applyFont="1" applyBorder="1" applyAlignment="1">
      <alignment horizontal="right" vertical="center" wrapText="1"/>
    </xf>
    <xf numFmtId="0" fontId="81" fillId="0" borderId="11" xfId="0" applyFont="1" applyBorder="1" applyAlignment="1">
      <alignment vertical="center" wrapText="1"/>
    </xf>
    <xf numFmtId="0" fontId="81" fillId="0" borderId="11" xfId="0" applyFont="1" applyBorder="1" applyAlignment="1">
      <alignment horizontal="right" vertical="center" wrapText="1"/>
    </xf>
    <xf numFmtId="0" fontId="27" fillId="0" borderId="11" xfId="0" applyFont="1" applyBorder="1" applyAlignment="1">
      <alignment horizontal="right"/>
    </xf>
    <xf numFmtId="0" fontId="27" fillId="0" borderId="11" xfId="0" applyFont="1" applyBorder="1" applyAlignment="1">
      <alignment horizontal="right" wrapText="1"/>
    </xf>
    <xf numFmtId="0" fontId="81" fillId="0" borderId="11" xfId="0" applyFont="1" applyBorder="1" applyAlignment="1">
      <alignment horizontal="right"/>
    </xf>
    <xf numFmtId="167" fontId="27" fillId="0" borderId="11" xfId="0" applyNumberFormat="1" applyFont="1" applyBorder="1" applyAlignment="1">
      <alignment horizontal="right" wrapText="1"/>
    </xf>
    <xf numFmtId="165" fontId="27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82" fillId="0" borderId="11" xfId="0" applyFont="1" applyBorder="1" applyAlignment="1">
      <alignment horizontal="right" vertical="center" wrapText="1"/>
    </xf>
    <xf numFmtId="0" fontId="83" fillId="0" borderId="11" xfId="0" applyFont="1" applyBorder="1" applyAlignment="1">
      <alignment horizontal="right" wrapText="1"/>
    </xf>
    <xf numFmtId="1" fontId="24" fillId="0" borderId="11" xfId="0" applyNumberFormat="1" applyFont="1" applyBorder="1" applyAlignment="1">
      <alignment horizontal="right" wrapText="1"/>
    </xf>
    <xf numFmtId="1" fontId="27" fillId="0" borderId="11" xfId="0" applyNumberFormat="1" applyFont="1" applyBorder="1" applyAlignment="1">
      <alignment horizontal="right" wrapText="1"/>
    </xf>
    <xf numFmtId="0" fontId="84" fillId="0" borderId="11" xfId="0" applyFont="1" applyBorder="1" applyAlignment="1">
      <alignment horizontal="right" wrapText="1"/>
    </xf>
    <xf numFmtId="0" fontId="27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27" fillId="0" borderId="11" xfId="0" applyNumberFormat="1" applyFont="1" applyBorder="1" applyAlignment="1">
      <alignment wrapText="1"/>
    </xf>
    <xf numFmtId="167" fontId="24" fillId="0" borderId="11" xfId="0" applyNumberFormat="1" applyFont="1" applyBorder="1" applyAlignment="1">
      <alignment wrapText="1"/>
    </xf>
    <xf numFmtId="167" fontId="27" fillId="0" borderId="11" xfId="0" applyNumberFormat="1" applyFont="1" applyBorder="1" applyAlignment="1">
      <alignment wrapText="1"/>
    </xf>
    <xf numFmtId="0" fontId="85" fillId="0" borderId="11" xfId="0" applyFont="1" applyBorder="1" applyAlignment="1">
      <alignment horizontal="right" vertical="center" wrapText="1"/>
    </xf>
    <xf numFmtId="0" fontId="85" fillId="0" borderId="11" xfId="0" applyFont="1" applyBorder="1" applyAlignment="1">
      <alignment vertical="center" wrapText="1"/>
    </xf>
    <xf numFmtId="0" fontId="85" fillId="0" borderId="11" xfId="0" applyFont="1" applyBorder="1" applyAlignment="1">
      <alignment horizontal="right" vertical="center"/>
    </xf>
    <xf numFmtId="0" fontId="80" fillId="0" borderId="11" xfId="0" applyFont="1" applyBorder="1" applyAlignment="1">
      <alignment horizontal="right" wrapText="1"/>
    </xf>
    <xf numFmtId="0" fontId="80" fillId="0" borderId="11" xfId="0" applyFont="1" applyBorder="1" applyAlignment="1">
      <alignment horizontal="right"/>
    </xf>
    <xf numFmtId="1" fontId="80" fillId="0" borderId="11" xfId="0" applyNumberFormat="1" applyFont="1" applyBorder="1" applyAlignment="1">
      <alignment horizontal="right" wrapText="1"/>
    </xf>
    <xf numFmtId="1" fontId="81" fillId="0" borderId="11" xfId="0" applyNumberFormat="1" applyFont="1" applyBorder="1" applyAlignment="1">
      <alignment horizontal="right" vertical="center" wrapText="1"/>
    </xf>
    <xf numFmtId="1" fontId="80" fillId="32" borderId="11" xfId="0" applyNumberFormat="1" applyFont="1" applyFill="1" applyBorder="1" applyAlignment="1">
      <alignment horizontal="right" wrapText="1"/>
    </xf>
    <xf numFmtId="0" fontId="79" fillId="32" borderId="11" xfId="0" applyFont="1" applyFill="1" applyBorder="1" applyAlignment="1">
      <alignment horizontal="center" vertical="center" wrapText="1"/>
    </xf>
    <xf numFmtId="0" fontId="79" fillId="32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32" borderId="12" xfId="0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wrapText="1"/>
    </xf>
    <xf numFmtId="0" fontId="28" fillId="0" borderId="0" xfId="0" applyFont="1" applyAlignment="1">
      <alignment wrapText="1"/>
    </xf>
    <xf numFmtId="0" fontId="27" fillId="0" borderId="1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BE48"/>
  <sheetViews>
    <sheetView zoomScalePageLayoutView="0" workbookViewId="0" topLeftCell="W1">
      <selection activeCell="AC5" sqref="AC5"/>
    </sheetView>
  </sheetViews>
  <sheetFormatPr defaultColWidth="9.00390625" defaultRowHeight="12.75"/>
  <cols>
    <col min="1" max="1" width="5.375" style="2" customWidth="1"/>
    <col min="2" max="2" width="27.375" style="2" customWidth="1"/>
    <col min="3" max="3" width="12.00390625" style="2" customWidth="1"/>
    <col min="4" max="5" width="11.125" style="2" customWidth="1"/>
    <col min="6" max="7" width="8.125" style="2" customWidth="1"/>
    <col min="8" max="8" width="9.625" style="2" customWidth="1"/>
    <col min="9" max="9" width="9.25390625" style="3" customWidth="1"/>
    <col min="10" max="10" width="10.375" style="2" customWidth="1"/>
    <col min="11" max="11" width="9.75390625" style="3" customWidth="1"/>
    <col min="12" max="12" width="9.125" style="2" customWidth="1"/>
    <col min="13" max="13" width="13.00390625" style="2" hidden="1" customWidth="1"/>
    <col min="14" max="14" width="12.875" style="2" hidden="1" customWidth="1"/>
    <col min="15" max="15" width="14.125" style="2" hidden="1" customWidth="1"/>
    <col min="16" max="16" width="17.375" style="2" hidden="1" customWidth="1"/>
    <col min="17" max="17" width="12.875" style="2" hidden="1" customWidth="1"/>
    <col min="18" max="18" width="9.625" style="3" customWidth="1"/>
    <col min="19" max="19" width="12.00390625" style="2" customWidth="1"/>
    <col min="20" max="20" width="11.75390625" style="2" customWidth="1"/>
    <col min="21" max="21" width="9.375" style="3" customWidth="1"/>
    <col min="22" max="22" width="11.00390625" style="2" customWidth="1"/>
    <col min="23" max="23" width="12.625" style="2" customWidth="1"/>
    <col min="24" max="27" width="11.25390625" style="3" customWidth="1"/>
    <col min="28" max="28" width="15.875" style="2" customWidth="1"/>
    <col min="29" max="29" width="16.25390625" style="2" customWidth="1"/>
    <col min="30" max="30" width="9.375" style="2" customWidth="1"/>
    <col min="31" max="31" width="15.125" style="3" customWidth="1"/>
    <col min="32" max="32" width="10.375" style="2" customWidth="1"/>
    <col min="33" max="33" width="8.75390625" style="3" customWidth="1"/>
    <col min="34" max="35" width="16.125" style="2" customWidth="1"/>
    <col min="36" max="36" width="15.75390625" style="2" customWidth="1"/>
    <col min="37" max="37" width="12.125" style="2" customWidth="1"/>
    <col min="38" max="38" width="8.25390625" style="2" customWidth="1"/>
    <col min="39" max="39" width="11.25390625" style="2" customWidth="1"/>
    <col min="40" max="40" width="10.375" style="2" customWidth="1"/>
    <col min="41" max="42" width="10.25390625" style="2" customWidth="1"/>
    <col min="43" max="43" width="12.625" style="3" customWidth="1"/>
    <col min="44" max="44" width="12.875" style="3" customWidth="1"/>
    <col min="45" max="45" width="16.375" style="2" customWidth="1"/>
    <col min="46" max="46" width="12.25390625" style="2" customWidth="1"/>
    <col min="47" max="47" width="13.25390625" style="3" customWidth="1"/>
    <col min="48" max="48" width="12.875" style="2" customWidth="1"/>
    <col min="49" max="49" width="9.125" style="6" customWidth="1"/>
    <col min="50" max="50" width="10.75390625" style="6" customWidth="1"/>
    <col min="51" max="51" width="15.125" style="6" customWidth="1"/>
    <col min="52" max="52" width="12.75390625" style="2" customWidth="1"/>
    <col min="53" max="53" width="8.875" style="3" customWidth="1"/>
    <col min="54" max="54" width="14.625" style="2" customWidth="1"/>
    <col min="55" max="55" width="9.875" style="2" customWidth="1"/>
    <col min="56" max="56" width="16.125" style="2" customWidth="1"/>
    <col min="57" max="57" width="12.625" style="2" customWidth="1"/>
    <col min="58" max="16384" width="9.125" style="2" customWidth="1"/>
  </cols>
  <sheetData>
    <row r="1" spans="1:56" ht="24" customHeight="1">
      <c r="A1" s="45"/>
      <c r="B1" s="45"/>
      <c r="C1" s="45"/>
      <c r="D1" s="139" t="s">
        <v>77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4"/>
      <c r="BC1" s="4"/>
      <c r="BD1" s="1"/>
    </row>
    <row r="2" spans="1:56" ht="14.25" customHeight="1">
      <c r="A2" s="1"/>
      <c r="B2" s="1"/>
      <c r="C2" s="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BB2" s="1"/>
      <c r="BC2" s="1"/>
      <c r="BD2" s="1"/>
    </row>
    <row r="3" spans="1:57" ht="146.25" customHeight="1">
      <c r="A3" s="119" t="s">
        <v>0</v>
      </c>
      <c r="B3" s="119" t="s">
        <v>1</v>
      </c>
      <c r="C3" s="119" t="s">
        <v>78</v>
      </c>
      <c r="D3" s="119" t="s">
        <v>79</v>
      </c>
      <c r="E3" s="119" t="s">
        <v>68</v>
      </c>
      <c r="F3" s="124" t="s">
        <v>80</v>
      </c>
      <c r="G3" s="125"/>
      <c r="H3" s="130" t="s">
        <v>74</v>
      </c>
      <c r="I3" s="31" t="s">
        <v>74</v>
      </c>
      <c r="J3" s="130" t="s">
        <v>64</v>
      </c>
      <c r="K3" s="31" t="s">
        <v>2</v>
      </c>
      <c r="L3" s="130" t="s">
        <v>65</v>
      </c>
      <c r="M3" s="124" t="s">
        <v>3</v>
      </c>
      <c r="N3" s="125"/>
      <c r="O3" s="20" t="s">
        <v>4</v>
      </c>
      <c r="P3" s="20" t="s">
        <v>5</v>
      </c>
      <c r="Q3" s="20" t="s">
        <v>6</v>
      </c>
      <c r="R3" s="126" t="s">
        <v>7</v>
      </c>
      <c r="S3" s="127"/>
      <c r="T3" s="127"/>
      <c r="U3" s="128"/>
      <c r="V3" s="119" t="s">
        <v>81</v>
      </c>
      <c r="W3" s="130" t="s">
        <v>73</v>
      </c>
      <c r="X3" s="31" t="s">
        <v>8</v>
      </c>
      <c r="Y3" s="130" t="s">
        <v>69</v>
      </c>
      <c r="Z3" s="47" t="s">
        <v>75</v>
      </c>
      <c r="AA3" s="34" t="s">
        <v>69</v>
      </c>
      <c r="AB3" s="124" t="s">
        <v>82</v>
      </c>
      <c r="AC3" s="135"/>
      <c r="AD3" s="125"/>
      <c r="AE3" s="136" t="s">
        <v>70</v>
      </c>
      <c r="AF3" s="138" t="s">
        <v>9</v>
      </c>
      <c r="AG3" s="138"/>
      <c r="AH3" s="124" t="s">
        <v>10</v>
      </c>
      <c r="AI3" s="125"/>
      <c r="AJ3" s="124" t="s">
        <v>83</v>
      </c>
      <c r="AK3" s="135"/>
      <c r="AL3" s="125"/>
      <c r="AM3" s="124" t="s">
        <v>84</v>
      </c>
      <c r="AN3" s="125"/>
      <c r="AO3" s="124" t="s">
        <v>11</v>
      </c>
      <c r="AP3" s="125"/>
      <c r="AQ3" s="33" t="s">
        <v>30</v>
      </c>
      <c r="AR3" s="33" t="s">
        <v>31</v>
      </c>
      <c r="AS3" s="130" t="s">
        <v>85</v>
      </c>
      <c r="AT3" s="130" t="s">
        <v>13</v>
      </c>
      <c r="AU3" s="30" t="s">
        <v>13</v>
      </c>
      <c r="AV3" s="138" t="s">
        <v>14</v>
      </c>
      <c r="AW3" s="31" t="s">
        <v>14</v>
      </c>
      <c r="AX3" s="130" t="s">
        <v>86</v>
      </c>
      <c r="AY3" s="130" t="s">
        <v>87</v>
      </c>
      <c r="AZ3" s="130" t="s">
        <v>66</v>
      </c>
      <c r="BA3" s="33" t="s">
        <v>66</v>
      </c>
      <c r="BB3" s="130" t="s">
        <v>76</v>
      </c>
      <c r="BC3" s="143" t="s">
        <v>12</v>
      </c>
      <c r="BD3" s="130" t="s">
        <v>15</v>
      </c>
      <c r="BE3" s="141" t="s">
        <v>67</v>
      </c>
    </row>
    <row r="4" spans="1:57" ht="73.5" customHeight="1">
      <c r="A4" s="120"/>
      <c r="B4" s="120"/>
      <c r="C4" s="121"/>
      <c r="D4" s="121"/>
      <c r="E4" s="129"/>
      <c r="F4" s="21" t="s">
        <v>16</v>
      </c>
      <c r="G4" s="21" t="s">
        <v>17</v>
      </c>
      <c r="H4" s="131"/>
      <c r="I4" s="31" t="s">
        <v>12</v>
      </c>
      <c r="J4" s="131"/>
      <c r="K4" s="31" t="s">
        <v>12</v>
      </c>
      <c r="L4" s="131"/>
      <c r="M4" s="21" t="s">
        <v>18</v>
      </c>
      <c r="N4" s="21" t="s">
        <v>19</v>
      </c>
      <c r="O4" s="22"/>
      <c r="P4" s="22"/>
      <c r="Q4" s="22"/>
      <c r="R4" s="46" t="s">
        <v>20</v>
      </c>
      <c r="S4" s="21" t="s">
        <v>21</v>
      </c>
      <c r="T4" s="46" t="s">
        <v>22</v>
      </c>
      <c r="U4" s="31" t="s">
        <v>12</v>
      </c>
      <c r="V4" s="134"/>
      <c r="W4" s="121"/>
      <c r="X4" s="31" t="s">
        <v>12</v>
      </c>
      <c r="Y4" s="129"/>
      <c r="Z4" s="44"/>
      <c r="AA4" s="30" t="s">
        <v>12</v>
      </c>
      <c r="AB4" s="21" t="s">
        <v>23</v>
      </c>
      <c r="AC4" s="46" t="s">
        <v>71</v>
      </c>
      <c r="AD4" s="33" t="s">
        <v>12</v>
      </c>
      <c r="AE4" s="137"/>
      <c r="AF4" s="46" t="s">
        <v>24</v>
      </c>
      <c r="AG4" s="33" t="s">
        <v>12</v>
      </c>
      <c r="AH4" s="21" t="s">
        <v>25</v>
      </c>
      <c r="AI4" s="21" t="s">
        <v>26</v>
      </c>
      <c r="AJ4" s="21" t="s">
        <v>27</v>
      </c>
      <c r="AK4" s="46" t="s">
        <v>71</v>
      </c>
      <c r="AL4" s="33" t="s">
        <v>12</v>
      </c>
      <c r="AM4" s="21" t="s">
        <v>28</v>
      </c>
      <c r="AN4" s="21" t="s">
        <v>29</v>
      </c>
      <c r="AO4" s="46" t="s">
        <v>28</v>
      </c>
      <c r="AP4" s="46" t="s">
        <v>29</v>
      </c>
      <c r="AQ4" s="33" t="s">
        <v>12</v>
      </c>
      <c r="AR4" s="33" t="s">
        <v>12</v>
      </c>
      <c r="AS4" s="131"/>
      <c r="AT4" s="131"/>
      <c r="AU4" s="35" t="s">
        <v>32</v>
      </c>
      <c r="AV4" s="145"/>
      <c r="AW4" s="33" t="s">
        <v>32</v>
      </c>
      <c r="AX4" s="133"/>
      <c r="AY4" s="132"/>
      <c r="AZ4" s="132"/>
      <c r="BA4" s="31" t="s">
        <v>32</v>
      </c>
      <c r="BB4" s="133"/>
      <c r="BC4" s="144"/>
      <c r="BD4" s="132"/>
      <c r="BE4" s="142"/>
    </row>
    <row r="5" spans="1:57" ht="20.25" customHeight="1">
      <c r="A5" s="15">
        <v>1</v>
      </c>
      <c r="B5" s="16" t="s">
        <v>35</v>
      </c>
      <c r="C5" s="49">
        <v>316</v>
      </c>
      <c r="D5" s="50">
        <v>813</v>
      </c>
      <c r="E5" s="50">
        <v>98</v>
      </c>
      <c r="F5" s="50">
        <v>12</v>
      </c>
      <c r="G5" s="50">
        <v>13</v>
      </c>
      <c r="H5" s="51">
        <f>E5/F5</f>
        <v>8.166666666666666</v>
      </c>
      <c r="I5" s="52"/>
      <c r="J5" s="51">
        <f>G5/D5*1000</f>
        <v>15.990159901599014</v>
      </c>
      <c r="K5" s="52"/>
      <c r="L5" s="50">
        <f>F5-G5</f>
        <v>-1</v>
      </c>
      <c r="M5" s="50"/>
      <c r="N5" s="50"/>
      <c r="O5" s="50"/>
      <c r="P5" s="50"/>
      <c r="Q5" s="50"/>
      <c r="R5" s="50">
        <v>15</v>
      </c>
      <c r="S5" s="50">
        <v>8</v>
      </c>
      <c r="T5" s="50">
        <f>S5/R5*100</f>
        <v>53.333333333333336</v>
      </c>
      <c r="U5" s="52"/>
      <c r="V5" s="53"/>
      <c r="W5" s="54">
        <f>V5/D5</f>
        <v>0</v>
      </c>
      <c r="X5" s="55"/>
      <c r="Y5" s="56"/>
      <c r="Z5" s="57">
        <f aca="true" t="shared" si="0" ref="Z5:Z35">Y5/D5*1000</f>
        <v>0</v>
      </c>
      <c r="AA5" s="55"/>
      <c r="AB5" s="51"/>
      <c r="AC5" s="58">
        <f aca="true" t="shared" si="1" ref="AC5:AC35">AB5/D5</f>
        <v>0</v>
      </c>
      <c r="AD5" s="59"/>
      <c r="AE5" s="50"/>
      <c r="AF5" s="50" t="e">
        <f>AB5/AE5*100</f>
        <v>#DIV/0!</v>
      </c>
      <c r="AG5" s="59"/>
      <c r="AH5" s="51"/>
      <c r="AI5" s="51"/>
      <c r="AJ5" s="51">
        <f>AH5+AI5</f>
        <v>0</v>
      </c>
      <c r="AK5" s="51">
        <f aca="true" t="shared" si="2" ref="AK5:AK35">AJ5/D5</f>
        <v>0</v>
      </c>
      <c r="AL5" s="59"/>
      <c r="AM5" s="50">
        <v>316</v>
      </c>
      <c r="AN5" s="50">
        <v>85</v>
      </c>
      <c r="AO5" s="50">
        <f aca="true" t="shared" si="3" ref="AO5:AO35">AM5/C5*100</f>
        <v>100</v>
      </c>
      <c r="AP5" s="50">
        <f aca="true" t="shared" si="4" ref="AP5:AP35">AN5/C5*100</f>
        <v>26.89873417721519</v>
      </c>
      <c r="AQ5" s="59"/>
      <c r="AR5" s="59"/>
      <c r="AS5" s="57"/>
      <c r="AT5" s="57">
        <f>AS5/AN5</f>
        <v>0</v>
      </c>
      <c r="AU5" s="60"/>
      <c r="AV5" s="57">
        <f aca="true" t="shared" si="5" ref="AV5:AV35">AS5/C5</f>
        <v>0</v>
      </c>
      <c r="AW5" s="61"/>
      <c r="AX5" s="62"/>
      <c r="AY5" s="62"/>
      <c r="AZ5" s="57">
        <f aca="true" t="shared" si="6" ref="AZ5:AZ35">AY5/C5*1000</f>
        <v>0</v>
      </c>
      <c r="BA5" s="55"/>
      <c r="BB5" s="63"/>
      <c r="BC5" s="64"/>
      <c r="BD5" s="62" t="e">
        <f>I5+K5+U5+X5+AA5+AD5+AG5+AL5+AQ5+AR5+AU5+AW5+BA5+#REF!+BC5</f>
        <v>#REF!</v>
      </c>
      <c r="BE5" s="65"/>
    </row>
    <row r="6" spans="1:57" ht="20.25" customHeight="1">
      <c r="A6" s="15">
        <v>2</v>
      </c>
      <c r="B6" s="16" t="s">
        <v>36</v>
      </c>
      <c r="C6" s="49">
        <v>240</v>
      </c>
      <c r="D6" s="50">
        <v>616</v>
      </c>
      <c r="E6" s="50">
        <v>152</v>
      </c>
      <c r="F6" s="50">
        <v>6</v>
      </c>
      <c r="G6" s="50">
        <v>8</v>
      </c>
      <c r="H6" s="51">
        <f aca="true" t="shared" si="7" ref="H6:H34">E6/F6</f>
        <v>25.333333333333332</v>
      </c>
      <c r="I6" s="52"/>
      <c r="J6" s="51">
        <f aca="true" t="shared" si="8" ref="J6:J34">G6/D6*1000</f>
        <v>12.987012987012989</v>
      </c>
      <c r="K6" s="52"/>
      <c r="L6" s="50">
        <f aca="true" t="shared" si="9" ref="L6:L35">F6-G6</f>
        <v>-2</v>
      </c>
      <c r="M6" s="50"/>
      <c r="N6" s="50"/>
      <c r="O6" s="50"/>
      <c r="P6" s="50"/>
      <c r="Q6" s="50"/>
      <c r="R6" s="50">
        <v>9</v>
      </c>
      <c r="S6" s="50">
        <v>2</v>
      </c>
      <c r="T6" s="50">
        <f aca="true" t="shared" si="10" ref="T6:T35">S6/R6*100</f>
        <v>22.22222222222222</v>
      </c>
      <c r="U6" s="52"/>
      <c r="V6" s="63"/>
      <c r="W6" s="54">
        <f aca="true" t="shared" si="11" ref="W6:W35">V6/D6</f>
        <v>0</v>
      </c>
      <c r="X6" s="55"/>
      <c r="Y6" s="56"/>
      <c r="Z6" s="57">
        <f t="shared" si="0"/>
        <v>0</v>
      </c>
      <c r="AA6" s="55"/>
      <c r="AB6" s="51"/>
      <c r="AC6" s="58">
        <f t="shared" si="1"/>
        <v>0</v>
      </c>
      <c r="AD6" s="59"/>
      <c r="AE6" s="50"/>
      <c r="AF6" s="50" t="e">
        <f aca="true" t="shared" si="12" ref="AF6:AF35">AB6/AE6*100</f>
        <v>#DIV/0!</v>
      </c>
      <c r="AG6" s="59"/>
      <c r="AH6" s="51"/>
      <c r="AI6" s="51"/>
      <c r="AJ6" s="51">
        <f aca="true" t="shared" si="13" ref="AJ6:AJ35">AH6+AI6</f>
        <v>0</v>
      </c>
      <c r="AK6" s="51">
        <f t="shared" si="2"/>
        <v>0</v>
      </c>
      <c r="AL6" s="59"/>
      <c r="AM6" s="50">
        <v>281</v>
      </c>
      <c r="AN6" s="50">
        <v>95</v>
      </c>
      <c r="AO6" s="50">
        <f t="shared" si="3"/>
        <v>117.08333333333334</v>
      </c>
      <c r="AP6" s="50">
        <f t="shared" si="4"/>
        <v>39.58333333333333</v>
      </c>
      <c r="AQ6" s="59"/>
      <c r="AR6" s="59"/>
      <c r="AS6" s="57"/>
      <c r="AT6" s="57">
        <f aca="true" t="shared" si="14" ref="AT6:AT35">AS6/AN6</f>
        <v>0</v>
      </c>
      <c r="AU6" s="60"/>
      <c r="AV6" s="57">
        <f t="shared" si="5"/>
        <v>0</v>
      </c>
      <c r="AW6" s="61"/>
      <c r="AX6" s="62"/>
      <c r="AY6" s="62"/>
      <c r="AZ6" s="57">
        <f t="shared" si="6"/>
        <v>0</v>
      </c>
      <c r="BA6" s="55"/>
      <c r="BB6" s="53"/>
      <c r="BC6" s="66"/>
      <c r="BD6" s="62" t="e">
        <f>I6+K6+U6+X6+AA6+AD6+AG6+AL6+AQ6+AR6+AU6+AW6+BA6+#REF!+BC6</f>
        <v>#REF!</v>
      </c>
      <c r="BE6" s="65"/>
    </row>
    <row r="7" spans="1:57" ht="20.25" customHeight="1">
      <c r="A7" s="15">
        <v>3</v>
      </c>
      <c r="B7" s="16" t="s">
        <v>37</v>
      </c>
      <c r="C7" s="49">
        <v>483</v>
      </c>
      <c r="D7" s="50">
        <v>1167</v>
      </c>
      <c r="E7" s="50">
        <v>124</v>
      </c>
      <c r="F7" s="50">
        <v>10</v>
      </c>
      <c r="G7" s="50">
        <v>17</v>
      </c>
      <c r="H7" s="51">
        <f t="shared" si="7"/>
        <v>12.4</v>
      </c>
      <c r="I7" s="52"/>
      <c r="J7" s="51">
        <f t="shared" si="8"/>
        <v>14.56726649528706</v>
      </c>
      <c r="K7" s="52"/>
      <c r="L7" s="50">
        <f t="shared" si="9"/>
        <v>-7</v>
      </c>
      <c r="M7" s="50"/>
      <c r="N7" s="50"/>
      <c r="O7" s="50"/>
      <c r="P7" s="50"/>
      <c r="Q7" s="50"/>
      <c r="R7" s="50">
        <v>19</v>
      </c>
      <c r="S7" s="50">
        <v>18</v>
      </c>
      <c r="T7" s="50">
        <f t="shared" si="10"/>
        <v>94.73684210526315</v>
      </c>
      <c r="U7" s="52"/>
      <c r="V7" s="63"/>
      <c r="W7" s="54">
        <f t="shared" si="11"/>
        <v>0</v>
      </c>
      <c r="X7" s="55"/>
      <c r="Y7" s="56"/>
      <c r="Z7" s="57">
        <f t="shared" si="0"/>
        <v>0</v>
      </c>
      <c r="AA7" s="55"/>
      <c r="AB7" s="51"/>
      <c r="AC7" s="58">
        <f t="shared" si="1"/>
        <v>0</v>
      </c>
      <c r="AD7" s="59"/>
      <c r="AE7" s="50"/>
      <c r="AF7" s="50" t="e">
        <f t="shared" si="12"/>
        <v>#DIV/0!</v>
      </c>
      <c r="AG7" s="59"/>
      <c r="AH7" s="51"/>
      <c r="AI7" s="51"/>
      <c r="AJ7" s="51">
        <f t="shared" si="13"/>
        <v>0</v>
      </c>
      <c r="AK7" s="51">
        <f t="shared" si="2"/>
        <v>0</v>
      </c>
      <c r="AL7" s="59"/>
      <c r="AM7" s="50">
        <v>223</v>
      </c>
      <c r="AN7" s="50">
        <v>159</v>
      </c>
      <c r="AO7" s="50">
        <f t="shared" si="3"/>
        <v>46.16977225672878</v>
      </c>
      <c r="AP7" s="50">
        <f t="shared" si="4"/>
        <v>32.91925465838509</v>
      </c>
      <c r="AQ7" s="59"/>
      <c r="AR7" s="59"/>
      <c r="AS7" s="57"/>
      <c r="AT7" s="57">
        <f t="shared" si="14"/>
        <v>0</v>
      </c>
      <c r="AU7" s="60"/>
      <c r="AV7" s="57">
        <f t="shared" si="5"/>
        <v>0</v>
      </c>
      <c r="AW7" s="61"/>
      <c r="AX7" s="62"/>
      <c r="AY7" s="62"/>
      <c r="AZ7" s="57">
        <f t="shared" si="6"/>
        <v>0</v>
      </c>
      <c r="BA7" s="55"/>
      <c r="BB7" s="53"/>
      <c r="BC7" s="66"/>
      <c r="BD7" s="62" t="e">
        <f>I7+K7+U7+X7+AA7+AD7+AG7+AL7+AQ7+AR7+AU7+AW7+BA7+#REF!+BC7</f>
        <v>#REF!</v>
      </c>
      <c r="BE7" s="65"/>
    </row>
    <row r="8" spans="1:57" ht="20.25" customHeight="1">
      <c r="A8" s="15">
        <v>4</v>
      </c>
      <c r="B8" s="16" t="s">
        <v>38</v>
      </c>
      <c r="C8" s="49">
        <v>528</v>
      </c>
      <c r="D8" s="50">
        <v>1377</v>
      </c>
      <c r="E8" s="50">
        <v>118</v>
      </c>
      <c r="F8" s="50">
        <v>12</v>
      </c>
      <c r="G8" s="50">
        <v>17</v>
      </c>
      <c r="H8" s="51">
        <f t="shared" si="7"/>
        <v>9.833333333333334</v>
      </c>
      <c r="I8" s="52"/>
      <c r="J8" s="51">
        <f t="shared" si="8"/>
        <v>12.345679012345679</v>
      </c>
      <c r="K8" s="52"/>
      <c r="L8" s="50">
        <f t="shared" si="9"/>
        <v>-5</v>
      </c>
      <c r="M8" s="50"/>
      <c r="N8" s="50"/>
      <c r="O8" s="50"/>
      <c r="P8" s="50"/>
      <c r="Q8" s="50"/>
      <c r="R8" s="50">
        <v>27</v>
      </c>
      <c r="S8" s="50">
        <v>18</v>
      </c>
      <c r="T8" s="50">
        <f t="shared" si="10"/>
        <v>66.66666666666666</v>
      </c>
      <c r="U8" s="52"/>
      <c r="V8" s="63"/>
      <c r="W8" s="54">
        <f t="shared" si="11"/>
        <v>0</v>
      </c>
      <c r="X8" s="55"/>
      <c r="Y8" s="56"/>
      <c r="Z8" s="57">
        <f t="shared" si="0"/>
        <v>0</v>
      </c>
      <c r="AA8" s="55"/>
      <c r="AB8" s="51"/>
      <c r="AC8" s="58">
        <f t="shared" si="1"/>
        <v>0</v>
      </c>
      <c r="AD8" s="59"/>
      <c r="AE8" s="50"/>
      <c r="AF8" s="50" t="e">
        <f t="shared" si="12"/>
        <v>#DIV/0!</v>
      </c>
      <c r="AG8" s="59"/>
      <c r="AH8" s="51"/>
      <c r="AI8" s="51"/>
      <c r="AJ8" s="51">
        <f t="shared" si="13"/>
        <v>0</v>
      </c>
      <c r="AK8" s="51">
        <f t="shared" si="2"/>
        <v>0</v>
      </c>
      <c r="AL8" s="59"/>
      <c r="AM8" s="50">
        <v>338</v>
      </c>
      <c r="AN8" s="50">
        <v>153</v>
      </c>
      <c r="AO8" s="50">
        <f t="shared" si="3"/>
        <v>64.01515151515152</v>
      </c>
      <c r="AP8" s="50">
        <f t="shared" si="4"/>
        <v>28.97727272727273</v>
      </c>
      <c r="AQ8" s="59"/>
      <c r="AR8" s="59"/>
      <c r="AS8" s="57"/>
      <c r="AT8" s="57">
        <f t="shared" si="14"/>
        <v>0</v>
      </c>
      <c r="AU8" s="60"/>
      <c r="AV8" s="57">
        <f t="shared" si="5"/>
        <v>0</v>
      </c>
      <c r="AW8" s="61"/>
      <c r="AX8" s="62"/>
      <c r="AY8" s="62"/>
      <c r="AZ8" s="57">
        <f t="shared" si="6"/>
        <v>0</v>
      </c>
      <c r="BA8" s="55"/>
      <c r="BB8" s="53"/>
      <c r="BC8" s="66"/>
      <c r="BD8" s="62" t="e">
        <f>I8+K8+U8+X8+AA8+AD8+AG8+AL8+AQ8+AR8+AU8+AW8+BA8+#REF!+BC8</f>
        <v>#REF!</v>
      </c>
      <c r="BE8" s="65"/>
    </row>
    <row r="9" spans="1:57" ht="20.25" customHeight="1">
      <c r="A9" s="15">
        <v>5</v>
      </c>
      <c r="B9" s="16" t="s">
        <v>39</v>
      </c>
      <c r="C9" s="49">
        <v>201</v>
      </c>
      <c r="D9" s="50">
        <v>457</v>
      </c>
      <c r="E9" s="50">
        <v>78</v>
      </c>
      <c r="F9" s="50">
        <v>1</v>
      </c>
      <c r="G9" s="50">
        <v>6</v>
      </c>
      <c r="H9" s="51">
        <f t="shared" si="7"/>
        <v>78</v>
      </c>
      <c r="I9" s="52"/>
      <c r="J9" s="51">
        <f t="shared" si="8"/>
        <v>13.129102844638949</v>
      </c>
      <c r="K9" s="52"/>
      <c r="L9" s="50">
        <f t="shared" si="9"/>
        <v>-5</v>
      </c>
      <c r="M9" s="50"/>
      <c r="N9" s="50"/>
      <c r="O9" s="50"/>
      <c r="P9" s="50"/>
      <c r="Q9" s="50"/>
      <c r="R9" s="50">
        <v>8</v>
      </c>
      <c r="S9" s="50">
        <v>7</v>
      </c>
      <c r="T9" s="50">
        <f t="shared" si="10"/>
        <v>87.5</v>
      </c>
      <c r="U9" s="52"/>
      <c r="V9" s="63"/>
      <c r="W9" s="54">
        <f t="shared" si="11"/>
        <v>0</v>
      </c>
      <c r="X9" s="55"/>
      <c r="Y9" s="56"/>
      <c r="Z9" s="57">
        <f t="shared" si="0"/>
        <v>0</v>
      </c>
      <c r="AA9" s="55"/>
      <c r="AB9" s="51"/>
      <c r="AC9" s="58">
        <f t="shared" si="1"/>
        <v>0</v>
      </c>
      <c r="AD9" s="59"/>
      <c r="AE9" s="50"/>
      <c r="AF9" s="50" t="e">
        <f t="shared" si="12"/>
        <v>#DIV/0!</v>
      </c>
      <c r="AG9" s="59"/>
      <c r="AH9" s="51"/>
      <c r="AI9" s="51"/>
      <c r="AJ9" s="51">
        <f t="shared" si="13"/>
        <v>0</v>
      </c>
      <c r="AK9" s="51">
        <f t="shared" si="2"/>
        <v>0</v>
      </c>
      <c r="AL9" s="59"/>
      <c r="AM9" s="50">
        <v>187</v>
      </c>
      <c r="AN9" s="50">
        <v>89</v>
      </c>
      <c r="AO9" s="50">
        <f t="shared" si="3"/>
        <v>93.03482587064677</v>
      </c>
      <c r="AP9" s="50">
        <f t="shared" si="4"/>
        <v>44.27860696517413</v>
      </c>
      <c r="AQ9" s="59"/>
      <c r="AR9" s="59"/>
      <c r="AS9" s="57"/>
      <c r="AT9" s="57">
        <f t="shared" si="14"/>
        <v>0</v>
      </c>
      <c r="AU9" s="60"/>
      <c r="AV9" s="57">
        <f t="shared" si="5"/>
        <v>0</v>
      </c>
      <c r="AW9" s="61"/>
      <c r="AX9" s="62"/>
      <c r="AY9" s="62"/>
      <c r="AZ9" s="57">
        <f t="shared" si="6"/>
        <v>0</v>
      </c>
      <c r="BA9" s="55"/>
      <c r="BB9" s="53"/>
      <c r="BC9" s="66"/>
      <c r="BD9" s="62" t="e">
        <f>I9+K9+U9+X9+AA9+AD9+AG9+AL9+AQ9+AR9+AU9+AW9+BA9+#REF!+BC9</f>
        <v>#REF!</v>
      </c>
      <c r="BE9" s="65"/>
    </row>
    <row r="10" spans="1:57" ht="20.25" customHeight="1">
      <c r="A10" s="15">
        <v>6</v>
      </c>
      <c r="B10" s="16" t="s">
        <v>62</v>
      </c>
      <c r="C10" s="49">
        <v>310</v>
      </c>
      <c r="D10" s="50">
        <v>720</v>
      </c>
      <c r="E10" s="50">
        <v>69</v>
      </c>
      <c r="F10" s="50">
        <v>4</v>
      </c>
      <c r="G10" s="50">
        <v>15</v>
      </c>
      <c r="H10" s="51">
        <f t="shared" si="7"/>
        <v>17.25</v>
      </c>
      <c r="I10" s="52"/>
      <c r="J10" s="51">
        <f t="shared" si="8"/>
        <v>20.833333333333332</v>
      </c>
      <c r="K10" s="52"/>
      <c r="L10" s="50">
        <f t="shared" si="9"/>
        <v>-11</v>
      </c>
      <c r="M10" s="50"/>
      <c r="N10" s="50"/>
      <c r="O10" s="50"/>
      <c r="P10" s="50"/>
      <c r="Q10" s="50"/>
      <c r="R10" s="50">
        <v>10</v>
      </c>
      <c r="S10" s="50">
        <v>1</v>
      </c>
      <c r="T10" s="50">
        <f t="shared" si="10"/>
        <v>10</v>
      </c>
      <c r="U10" s="52"/>
      <c r="V10" s="63"/>
      <c r="W10" s="54">
        <f t="shared" si="11"/>
        <v>0</v>
      </c>
      <c r="X10" s="55"/>
      <c r="Y10" s="56"/>
      <c r="Z10" s="57">
        <f t="shared" si="0"/>
        <v>0</v>
      </c>
      <c r="AA10" s="55"/>
      <c r="AB10" s="51"/>
      <c r="AC10" s="58">
        <f t="shared" si="1"/>
        <v>0</v>
      </c>
      <c r="AD10" s="59"/>
      <c r="AE10" s="50"/>
      <c r="AF10" s="50" t="e">
        <f t="shared" si="12"/>
        <v>#DIV/0!</v>
      </c>
      <c r="AG10" s="59"/>
      <c r="AH10" s="51"/>
      <c r="AI10" s="51"/>
      <c r="AJ10" s="51">
        <f t="shared" si="13"/>
        <v>0</v>
      </c>
      <c r="AK10" s="51">
        <f t="shared" si="2"/>
        <v>0</v>
      </c>
      <c r="AL10" s="59"/>
      <c r="AM10" s="50">
        <v>170</v>
      </c>
      <c r="AN10" s="50">
        <v>60</v>
      </c>
      <c r="AO10" s="50">
        <f t="shared" si="3"/>
        <v>54.83870967741935</v>
      </c>
      <c r="AP10" s="50">
        <f t="shared" si="4"/>
        <v>19.35483870967742</v>
      </c>
      <c r="AQ10" s="59"/>
      <c r="AR10" s="59"/>
      <c r="AS10" s="57"/>
      <c r="AT10" s="57">
        <f t="shared" si="14"/>
        <v>0</v>
      </c>
      <c r="AU10" s="60"/>
      <c r="AV10" s="57">
        <f t="shared" si="5"/>
        <v>0</v>
      </c>
      <c r="AW10" s="61"/>
      <c r="AX10" s="62"/>
      <c r="AY10" s="62"/>
      <c r="AZ10" s="57">
        <f t="shared" si="6"/>
        <v>0</v>
      </c>
      <c r="BA10" s="55"/>
      <c r="BB10" s="53"/>
      <c r="BC10" s="66"/>
      <c r="BD10" s="62" t="e">
        <f>I10+K10+U10+X10+AA10+AD10+AG10+AL10+AQ10+AR10+AU10+AW10+BA10+#REF!+BC10</f>
        <v>#REF!</v>
      </c>
      <c r="BE10" s="65"/>
    </row>
    <row r="11" spans="1:57" ht="20.25" customHeight="1">
      <c r="A11" s="15">
        <v>7</v>
      </c>
      <c r="B11" s="16" t="s">
        <v>63</v>
      </c>
      <c r="C11" s="49">
        <v>336</v>
      </c>
      <c r="D11" s="50">
        <v>808</v>
      </c>
      <c r="E11" s="50">
        <v>74</v>
      </c>
      <c r="F11" s="50">
        <v>11</v>
      </c>
      <c r="G11" s="50">
        <v>18</v>
      </c>
      <c r="H11" s="51">
        <f t="shared" si="7"/>
        <v>6.7272727272727275</v>
      </c>
      <c r="I11" s="52"/>
      <c r="J11" s="51">
        <f t="shared" si="8"/>
        <v>22.277227722772277</v>
      </c>
      <c r="K11" s="52"/>
      <c r="L11" s="50">
        <f t="shared" si="9"/>
        <v>-7</v>
      </c>
      <c r="M11" s="50"/>
      <c r="N11" s="50"/>
      <c r="O11" s="50"/>
      <c r="P11" s="50"/>
      <c r="Q11" s="50"/>
      <c r="R11" s="50">
        <v>11</v>
      </c>
      <c r="S11" s="50">
        <v>11</v>
      </c>
      <c r="T11" s="50">
        <f t="shared" si="10"/>
        <v>100</v>
      </c>
      <c r="U11" s="52"/>
      <c r="V11" s="63"/>
      <c r="W11" s="54">
        <f t="shared" si="11"/>
        <v>0</v>
      </c>
      <c r="X11" s="55"/>
      <c r="Y11" s="56"/>
      <c r="Z11" s="57">
        <f t="shared" si="0"/>
        <v>0</v>
      </c>
      <c r="AA11" s="55"/>
      <c r="AB11" s="51"/>
      <c r="AC11" s="58">
        <f t="shared" si="1"/>
        <v>0</v>
      </c>
      <c r="AD11" s="59"/>
      <c r="AE11" s="50"/>
      <c r="AF11" s="50" t="e">
        <f t="shared" si="12"/>
        <v>#DIV/0!</v>
      </c>
      <c r="AG11" s="59"/>
      <c r="AH11" s="51"/>
      <c r="AI11" s="51"/>
      <c r="AJ11" s="51">
        <f t="shared" si="13"/>
        <v>0</v>
      </c>
      <c r="AK11" s="51">
        <f t="shared" si="2"/>
        <v>0</v>
      </c>
      <c r="AL11" s="59"/>
      <c r="AM11" s="50">
        <v>371</v>
      </c>
      <c r="AN11" s="50">
        <v>96</v>
      </c>
      <c r="AO11" s="50">
        <f t="shared" si="3"/>
        <v>110.41666666666667</v>
      </c>
      <c r="AP11" s="50">
        <f t="shared" si="4"/>
        <v>28.57142857142857</v>
      </c>
      <c r="AQ11" s="59"/>
      <c r="AR11" s="59"/>
      <c r="AS11" s="57"/>
      <c r="AT11" s="57">
        <f t="shared" si="14"/>
        <v>0</v>
      </c>
      <c r="AU11" s="60"/>
      <c r="AV11" s="57">
        <f t="shared" si="5"/>
        <v>0</v>
      </c>
      <c r="AW11" s="61"/>
      <c r="AX11" s="62"/>
      <c r="AY11" s="62"/>
      <c r="AZ11" s="57">
        <f t="shared" si="6"/>
        <v>0</v>
      </c>
      <c r="BA11" s="55"/>
      <c r="BB11" s="53"/>
      <c r="BC11" s="66"/>
      <c r="BD11" s="62" t="e">
        <f>I11+K11+U11+X11+AA11+AD11+AG11+AL11+AQ11+AR11+AU11+AW11+BA11+#REF!+BC11</f>
        <v>#REF!</v>
      </c>
      <c r="BE11" s="65"/>
    </row>
    <row r="12" spans="1:57" ht="20.25" customHeight="1">
      <c r="A12" s="15">
        <v>8</v>
      </c>
      <c r="B12" s="16" t="s">
        <v>40</v>
      </c>
      <c r="C12" s="49">
        <v>236</v>
      </c>
      <c r="D12" s="50">
        <v>717</v>
      </c>
      <c r="E12" s="50">
        <v>64</v>
      </c>
      <c r="F12" s="50">
        <v>5</v>
      </c>
      <c r="G12" s="50">
        <v>5</v>
      </c>
      <c r="H12" s="51">
        <f t="shared" si="7"/>
        <v>12.8</v>
      </c>
      <c r="I12" s="52"/>
      <c r="J12" s="51">
        <f t="shared" si="8"/>
        <v>6.97350069735007</v>
      </c>
      <c r="K12" s="52"/>
      <c r="L12" s="50">
        <f t="shared" si="9"/>
        <v>0</v>
      </c>
      <c r="M12" s="50"/>
      <c r="N12" s="50"/>
      <c r="O12" s="50"/>
      <c r="P12" s="50"/>
      <c r="Q12" s="50"/>
      <c r="R12" s="50">
        <v>6</v>
      </c>
      <c r="S12" s="50">
        <v>4</v>
      </c>
      <c r="T12" s="50">
        <f t="shared" si="10"/>
        <v>66.66666666666666</v>
      </c>
      <c r="U12" s="52"/>
      <c r="V12" s="63"/>
      <c r="W12" s="54">
        <f t="shared" si="11"/>
        <v>0</v>
      </c>
      <c r="X12" s="55"/>
      <c r="Y12" s="56"/>
      <c r="Z12" s="57">
        <f t="shared" si="0"/>
        <v>0</v>
      </c>
      <c r="AA12" s="55"/>
      <c r="AB12" s="51"/>
      <c r="AC12" s="58">
        <f t="shared" si="1"/>
        <v>0</v>
      </c>
      <c r="AD12" s="59"/>
      <c r="AE12" s="50"/>
      <c r="AF12" s="50" t="e">
        <f t="shared" si="12"/>
        <v>#DIV/0!</v>
      </c>
      <c r="AG12" s="59"/>
      <c r="AH12" s="51"/>
      <c r="AI12" s="51"/>
      <c r="AJ12" s="51">
        <f t="shared" si="13"/>
        <v>0</v>
      </c>
      <c r="AK12" s="51">
        <f t="shared" si="2"/>
        <v>0</v>
      </c>
      <c r="AL12" s="59"/>
      <c r="AM12" s="50">
        <v>197</v>
      </c>
      <c r="AN12" s="50">
        <v>100</v>
      </c>
      <c r="AO12" s="50">
        <f t="shared" si="3"/>
        <v>83.47457627118644</v>
      </c>
      <c r="AP12" s="50">
        <f t="shared" si="4"/>
        <v>42.3728813559322</v>
      </c>
      <c r="AQ12" s="59"/>
      <c r="AR12" s="59"/>
      <c r="AS12" s="57"/>
      <c r="AT12" s="57">
        <f t="shared" si="14"/>
        <v>0</v>
      </c>
      <c r="AU12" s="60"/>
      <c r="AV12" s="57">
        <f t="shared" si="5"/>
        <v>0</v>
      </c>
      <c r="AW12" s="61"/>
      <c r="AX12" s="62"/>
      <c r="AY12" s="62"/>
      <c r="AZ12" s="57">
        <f t="shared" si="6"/>
        <v>0</v>
      </c>
      <c r="BA12" s="55"/>
      <c r="BB12" s="53"/>
      <c r="BC12" s="66"/>
      <c r="BD12" s="62" t="e">
        <f>I12+K12+U12+X12+AA12+AD12+AG12+AL12+AQ12+AR12+AU12+AW12+BA12+#REF!+BC12</f>
        <v>#REF!</v>
      </c>
      <c r="BE12" s="65"/>
    </row>
    <row r="13" spans="1:57" ht="20.25" customHeight="1">
      <c r="A13" s="15">
        <v>9</v>
      </c>
      <c r="B13" s="16" t="s">
        <v>41</v>
      </c>
      <c r="C13" s="49">
        <v>219</v>
      </c>
      <c r="D13" s="50">
        <v>536</v>
      </c>
      <c r="E13" s="50">
        <v>42</v>
      </c>
      <c r="F13" s="50">
        <v>2</v>
      </c>
      <c r="G13" s="50">
        <v>11</v>
      </c>
      <c r="H13" s="51">
        <f t="shared" si="7"/>
        <v>21</v>
      </c>
      <c r="I13" s="52"/>
      <c r="J13" s="51">
        <f t="shared" si="8"/>
        <v>20.52238805970149</v>
      </c>
      <c r="K13" s="52"/>
      <c r="L13" s="50">
        <f t="shared" si="9"/>
        <v>-9</v>
      </c>
      <c r="M13" s="50"/>
      <c r="N13" s="50"/>
      <c r="O13" s="50"/>
      <c r="P13" s="50"/>
      <c r="Q13" s="50"/>
      <c r="R13" s="50">
        <v>4</v>
      </c>
      <c r="S13" s="50">
        <v>4</v>
      </c>
      <c r="T13" s="50">
        <f t="shared" si="10"/>
        <v>100</v>
      </c>
      <c r="U13" s="52"/>
      <c r="V13" s="63"/>
      <c r="W13" s="54">
        <f t="shared" si="11"/>
        <v>0</v>
      </c>
      <c r="X13" s="55"/>
      <c r="Y13" s="56"/>
      <c r="Z13" s="57">
        <f t="shared" si="0"/>
        <v>0</v>
      </c>
      <c r="AA13" s="55"/>
      <c r="AB13" s="51"/>
      <c r="AC13" s="58">
        <f t="shared" si="1"/>
        <v>0</v>
      </c>
      <c r="AD13" s="59"/>
      <c r="AE13" s="50"/>
      <c r="AF13" s="50" t="e">
        <f t="shared" si="12"/>
        <v>#DIV/0!</v>
      </c>
      <c r="AG13" s="59"/>
      <c r="AH13" s="51"/>
      <c r="AI13" s="51"/>
      <c r="AJ13" s="51">
        <f t="shared" si="13"/>
        <v>0</v>
      </c>
      <c r="AK13" s="51">
        <f t="shared" si="2"/>
        <v>0</v>
      </c>
      <c r="AL13" s="59"/>
      <c r="AM13" s="50">
        <v>423</v>
      </c>
      <c r="AN13" s="50">
        <v>184</v>
      </c>
      <c r="AO13" s="50">
        <f t="shared" si="3"/>
        <v>193.15068493150685</v>
      </c>
      <c r="AP13" s="50">
        <f t="shared" si="4"/>
        <v>84.01826484018264</v>
      </c>
      <c r="AQ13" s="59"/>
      <c r="AR13" s="59"/>
      <c r="AS13" s="57"/>
      <c r="AT13" s="57">
        <f t="shared" si="14"/>
        <v>0</v>
      </c>
      <c r="AU13" s="60"/>
      <c r="AV13" s="57">
        <f t="shared" si="5"/>
        <v>0</v>
      </c>
      <c r="AW13" s="61"/>
      <c r="AX13" s="62"/>
      <c r="AY13" s="62"/>
      <c r="AZ13" s="57">
        <f t="shared" si="6"/>
        <v>0</v>
      </c>
      <c r="BA13" s="55"/>
      <c r="BB13" s="53"/>
      <c r="BC13" s="66"/>
      <c r="BD13" s="62" t="e">
        <f>I13+K13+U13+X13+AA13+AD13+AG13+AL13+AQ13+AR13+AU13+AW13+BA13+#REF!+BC13</f>
        <v>#REF!</v>
      </c>
      <c r="BE13" s="65"/>
    </row>
    <row r="14" spans="1:57" ht="20.25" customHeight="1">
      <c r="A14" s="15">
        <v>10</v>
      </c>
      <c r="B14" s="16" t="s">
        <v>42</v>
      </c>
      <c r="C14" s="49">
        <v>300</v>
      </c>
      <c r="D14" s="50">
        <v>700</v>
      </c>
      <c r="E14" s="50">
        <v>68</v>
      </c>
      <c r="F14" s="50">
        <v>3</v>
      </c>
      <c r="G14" s="50">
        <v>22</v>
      </c>
      <c r="H14" s="51">
        <f t="shared" si="7"/>
        <v>22.666666666666668</v>
      </c>
      <c r="I14" s="52"/>
      <c r="J14" s="51">
        <f t="shared" si="8"/>
        <v>31.42857142857143</v>
      </c>
      <c r="K14" s="52"/>
      <c r="L14" s="50">
        <f t="shared" si="9"/>
        <v>-19</v>
      </c>
      <c r="M14" s="50"/>
      <c r="N14" s="50"/>
      <c r="O14" s="50"/>
      <c r="P14" s="50"/>
      <c r="Q14" s="50"/>
      <c r="R14" s="50">
        <v>7</v>
      </c>
      <c r="S14" s="50">
        <v>5</v>
      </c>
      <c r="T14" s="50">
        <f t="shared" si="10"/>
        <v>71.42857142857143</v>
      </c>
      <c r="U14" s="52"/>
      <c r="V14" s="63"/>
      <c r="W14" s="54">
        <f t="shared" si="11"/>
        <v>0</v>
      </c>
      <c r="X14" s="55"/>
      <c r="Y14" s="56"/>
      <c r="Z14" s="57">
        <f t="shared" si="0"/>
        <v>0</v>
      </c>
      <c r="AA14" s="55"/>
      <c r="AB14" s="51"/>
      <c r="AC14" s="58">
        <f t="shared" si="1"/>
        <v>0</v>
      </c>
      <c r="AD14" s="59"/>
      <c r="AE14" s="50"/>
      <c r="AF14" s="50" t="e">
        <f t="shared" si="12"/>
        <v>#DIV/0!</v>
      </c>
      <c r="AG14" s="59"/>
      <c r="AH14" s="51"/>
      <c r="AI14" s="51"/>
      <c r="AJ14" s="51">
        <f t="shared" si="13"/>
        <v>0</v>
      </c>
      <c r="AK14" s="51">
        <f t="shared" si="2"/>
        <v>0</v>
      </c>
      <c r="AL14" s="59"/>
      <c r="AM14" s="50">
        <v>204</v>
      </c>
      <c r="AN14" s="50">
        <v>50</v>
      </c>
      <c r="AO14" s="50">
        <f t="shared" si="3"/>
        <v>68</v>
      </c>
      <c r="AP14" s="50">
        <f t="shared" si="4"/>
        <v>16.666666666666664</v>
      </c>
      <c r="AQ14" s="59"/>
      <c r="AR14" s="59"/>
      <c r="AS14" s="57"/>
      <c r="AT14" s="57">
        <f t="shared" si="14"/>
        <v>0</v>
      </c>
      <c r="AU14" s="60"/>
      <c r="AV14" s="57">
        <f t="shared" si="5"/>
        <v>0</v>
      </c>
      <c r="AW14" s="61"/>
      <c r="AX14" s="62"/>
      <c r="AY14" s="62"/>
      <c r="AZ14" s="57">
        <f t="shared" si="6"/>
        <v>0</v>
      </c>
      <c r="BA14" s="55"/>
      <c r="BB14" s="53"/>
      <c r="BC14" s="66"/>
      <c r="BD14" s="62" t="e">
        <f>I14+K14+U14+X14+AA14+AD14+AG14+AL14+AQ14+AR14+AU14+AW14+BA14+#REF!+BC14</f>
        <v>#REF!</v>
      </c>
      <c r="BE14" s="65"/>
    </row>
    <row r="15" spans="1:57" ht="20.25" customHeight="1">
      <c r="A15" s="15">
        <v>11</v>
      </c>
      <c r="B15" s="16" t="s">
        <v>43</v>
      </c>
      <c r="C15" s="49">
        <v>388</v>
      </c>
      <c r="D15" s="50">
        <v>1081</v>
      </c>
      <c r="E15" s="50">
        <v>123</v>
      </c>
      <c r="F15" s="50">
        <v>7</v>
      </c>
      <c r="G15" s="50">
        <v>11</v>
      </c>
      <c r="H15" s="51">
        <f t="shared" si="7"/>
        <v>17.571428571428573</v>
      </c>
      <c r="I15" s="52"/>
      <c r="J15" s="51">
        <f t="shared" si="8"/>
        <v>10.175763182238668</v>
      </c>
      <c r="K15" s="52"/>
      <c r="L15" s="50">
        <f t="shared" si="9"/>
        <v>-4</v>
      </c>
      <c r="M15" s="50"/>
      <c r="N15" s="50"/>
      <c r="O15" s="50"/>
      <c r="P15" s="50"/>
      <c r="Q15" s="50"/>
      <c r="R15" s="50">
        <v>13</v>
      </c>
      <c r="S15" s="50">
        <v>13</v>
      </c>
      <c r="T15" s="50">
        <f t="shared" si="10"/>
        <v>100</v>
      </c>
      <c r="U15" s="52"/>
      <c r="V15" s="63"/>
      <c r="W15" s="54">
        <f t="shared" si="11"/>
        <v>0</v>
      </c>
      <c r="X15" s="55"/>
      <c r="Y15" s="56"/>
      <c r="Z15" s="57">
        <f t="shared" si="0"/>
        <v>0</v>
      </c>
      <c r="AA15" s="55"/>
      <c r="AB15" s="51"/>
      <c r="AC15" s="58">
        <f t="shared" si="1"/>
        <v>0</v>
      </c>
      <c r="AD15" s="59"/>
      <c r="AE15" s="50"/>
      <c r="AF15" s="50" t="e">
        <f t="shared" si="12"/>
        <v>#DIV/0!</v>
      </c>
      <c r="AG15" s="59"/>
      <c r="AH15" s="51"/>
      <c r="AI15" s="51"/>
      <c r="AJ15" s="51">
        <f t="shared" si="13"/>
        <v>0</v>
      </c>
      <c r="AK15" s="51">
        <f t="shared" si="2"/>
        <v>0</v>
      </c>
      <c r="AL15" s="59"/>
      <c r="AM15" s="50">
        <v>220</v>
      </c>
      <c r="AN15" s="50">
        <v>54</v>
      </c>
      <c r="AO15" s="50">
        <f t="shared" si="3"/>
        <v>56.70103092783505</v>
      </c>
      <c r="AP15" s="50">
        <f t="shared" si="4"/>
        <v>13.917525773195877</v>
      </c>
      <c r="AQ15" s="59"/>
      <c r="AR15" s="59"/>
      <c r="AS15" s="57"/>
      <c r="AT15" s="57">
        <f t="shared" si="14"/>
        <v>0</v>
      </c>
      <c r="AU15" s="60"/>
      <c r="AV15" s="57">
        <f t="shared" si="5"/>
        <v>0</v>
      </c>
      <c r="AW15" s="61"/>
      <c r="AX15" s="62"/>
      <c r="AY15" s="62"/>
      <c r="AZ15" s="57">
        <f t="shared" si="6"/>
        <v>0</v>
      </c>
      <c r="BA15" s="55"/>
      <c r="BB15" s="53"/>
      <c r="BC15" s="66"/>
      <c r="BD15" s="62" t="e">
        <f>I15+K15+U15+X15+AA15+AD15+AG15+AL15+AQ15+AR15+AU15+AW15+BA15+#REF!+BC15</f>
        <v>#REF!</v>
      </c>
      <c r="BE15" s="65"/>
    </row>
    <row r="16" spans="1:57" ht="20.25" customHeight="1">
      <c r="A16" s="15">
        <v>12</v>
      </c>
      <c r="B16" s="16" t="s">
        <v>44</v>
      </c>
      <c r="C16" s="49">
        <v>232</v>
      </c>
      <c r="D16" s="50">
        <v>574</v>
      </c>
      <c r="E16" s="50">
        <v>35</v>
      </c>
      <c r="F16" s="50">
        <v>5</v>
      </c>
      <c r="G16" s="50">
        <v>13</v>
      </c>
      <c r="H16" s="51">
        <f t="shared" si="7"/>
        <v>7</v>
      </c>
      <c r="I16" s="52"/>
      <c r="J16" s="51">
        <f t="shared" si="8"/>
        <v>22.64808362369338</v>
      </c>
      <c r="K16" s="52"/>
      <c r="L16" s="50">
        <f t="shared" si="9"/>
        <v>-8</v>
      </c>
      <c r="M16" s="50"/>
      <c r="N16" s="50"/>
      <c r="O16" s="50"/>
      <c r="P16" s="50"/>
      <c r="Q16" s="50"/>
      <c r="R16" s="50">
        <v>20</v>
      </c>
      <c r="S16" s="50">
        <v>16</v>
      </c>
      <c r="T16" s="50">
        <f t="shared" si="10"/>
        <v>80</v>
      </c>
      <c r="U16" s="52"/>
      <c r="V16" s="63"/>
      <c r="W16" s="54">
        <f t="shared" si="11"/>
        <v>0</v>
      </c>
      <c r="X16" s="55"/>
      <c r="Y16" s="56"/>
      <c r="Z16" s="57">
        <f t="shared" si="0"/>
        <v>0</v>
      </c>
      <c r="AA16" s="55"/>
      <c r="AB16" s="51"/>
      <c r="AC16" s="58">
        <f t="shared" si="1"/>
        <v>0</v>
      </c>
      <c r="AD16" s="59"/>
      <c r="AE16" s="50"/>
      <c r="AF16" s="50" t="e">
        <f t="shared" si="12"/>
        <v>#DIV/0!</v>
      </c>
      <c r="AG16" s="59"/>
      <c r="AH16" s="51"/>
      <c r="AI16" s="51"/>
      <c r="AJ16" s="51">
        <f t="shared" si="13"/>
        <v>0</v>
      </c>
      <c r="AK16" s="51">
        <f t="shared" si="2"/>
        <v>0</v>
      </c>
      <c r="AL16" s="59"/>
      <c r="AM16" s="50">
        <v>133</v>
      </c>
      <c r="AN16" s="50">
        <v>94</v>
      </c>
      <c r="AO16" s="50">
        <f t="shared" si="3"/>
        <v>57.327586206896555</v>
      </c>
      <c r="AP16" s="50">
        <f t="shared" si="4"/>
        <v>40.51724137931034</v>
      </c>
      <c r="AQ16" s="59"/>
      <c r="AR16" s="59"/>
      <c r="AS16" s="57"/>
      <c r="AT16" s="57">
        <f t="shared" si="14"/>
        <v>0</v>
      </c>
      <c r="AU16" s="60"/>
      <c r="AV16" s="57">
        <f t="shared" si="5"/>
        <v>0</v>
      </c>
      <c r="AW16" s="61"/>
      <c r="AX16" s="62"/>
      <c r="AY16" s="62"/>
      <c r="AZ16" s="57">
        <f t="shared" si="6"/>
        <v>0</v>
      </c>
      <c r="BA16" s="55"/>
      <c r="BB16" s="53"/>
      <c r="BC16" s="66"/>
      <c r="BD16" s="62" t="e">
        <f>I16+K16+U16+X16+AA16+AD16+AG16+AL16+AQ16+AR16+AU16+AW16+BA16+#REF!+BC16</f>
        <v>#REF!</v>
      </c>
      <c r="BE16" s="65"/>
    </row>
    <row r="17" spans="1:57" ht="20.25" customHeight="1">
      <c r="A17" s="15">
        <v>13</v>
      </c>
      <c r="B17" s="16" t="s">
        <v>45</v>
      </c>
      <c r="C17" s="49">
        <v>265</v>
      </c>
      <c r="D17" s="50">
        <v>694</v>
      </c>
      <c r="E17" s="50">
        <v>53</v>
      </c>
      <c r="F17" s="50">
        <v>4</v>
      </c>
      <c r="G17" s="50">
        <v>14</v>
      </c>
      <c r="H17" s="51">
        <f t="shared" si="7"/>
        <v>13.25</v>
      </c>
      <c r="I17" s="52"/>
      <c r="J17" s="51">
        <f t="shared" si="8"/>
        <v>20.172910662824208</v>
      </c>
      <c r="K17" s="52"/>
      <c r="L17" s="50">
        <f t="shared" si="9"/>
        <v>-10</v>
      </c>
      <c r="M17" s="50"/>
      <c r="N17" s="50"/>
      <c r="O17" s="50"/>
      <c r="P17" s="50"/>
      <c r="Q17" s="50"/>
      <c r="R17" s="50">
        <v>12</v>
      </c>
      <c r="S17" s="50">
        <v>8</v>
      </c>
      <c r="T17" s="50">
        <f t="shared" si="10"/>
        <v>66.66666666666666</v>
      </c>
      <c r="U17" s="52"/>
      <c r="V17" s="63"/>
      <c r="W17" s="54">
        <f t="shared" si="11"/>
        <v>0</v>
      </c>
      <c r="X17" s="55"/>
      <c r="Y17" s="56"/>
      <c r="Z17" s="57">
        <f t="shared" si="0"/>
        <v>0</v>
      </c>
      <c r="AA17" s="55"/>
      <c r="AB17" s="51"/>
      <c r="AC17" s="58">
        <f t="shared" si="1"/>
        <v>0</v>
      </c>
      <c r="AD17" s="59"/>
      <c r="AE17" s="50"/>
      <c r="AF17" s="50" t="e">
        <f t="shared" si="12"/>
        <v>#DIV/0!</v>
      </c>
      <c r="AG17" s="59"/>
      <c r="AH17" s="51"/>
      <c r="AI17" s="51"/>
      <c r="AJ17" s="51">
        <f t="shared" si="13"/>
        <v>0</v>
      </c>
      <c r="AK17" s="51">
        <f t="shared" si="2"/>
        <v>0</v>
      </c>
      <c r="AL17" s="59"/>
      <c r="AM17" s="50">
        <v>187</v>
      </c>
      <c r="AN17" s="50">
        <v>120</v>
      </c>
      <c r="AO17" s="50">
        <f t="shared" si="3"/>
        <v>70.56603773584905</v>
      </c>
      <c r="AP17" s="50">
        <f t="shared" si="4"/>
        <v>45.28301886792453</v>
      </c>
      <c r="AQ17" s="59"/>
      <c r="AR17" s="59"/>
      <c r="AS17" s="57"/>
      <c r="AT17" s="57">
        <f t="shared" si="14"/>
        <v>0</v>
      </c>
      <c r="AU17" s="60"/>
      <c r="AV17" s="57">
        <f t="shared" si="5"/>
        <v>0</v>
      </c>
      <c r="AW17" s="61"/>
      <c r="AX17" s="62"/>
      <c r="AY17" s="62"/>
      <c r="AZ17" s="57">
        <f t="shared" si="6"/>
        <v>0</v>
      </c>
      <c r="BA17" s="55"/>
      <c r="BB17" s="53"/>
      <c r="BC17" s="66"/>
      <c r="BD17" s="62" t="e">
        <f>I17+K17+U17+X17+AA17+AD17+AG17+AL17+AQ17+AR17+AU17+AW17+BA17+#REF!+BC17</f>
        <v>#REF!</v>
      </c>
      <c r="BE17" s="65"/>
    </row>
    <row r="18" spans="1:57" ht="20.25" customHeight="1">
      <c r="A18" s="15">
        <v>14</v>
      </c>
      <c r="B18" s="16" t="s">
        <v>46</v>
      </c>
      <c r="C18" s="49">
        <v>210</v>
      </c>
      <c r="D18" s="50">
        <v>689</v>
      </c>
      <c r="E18" s="50">
        <v>92</v>
      </c>
      <c r="F18" s="50">
        <v>8</v>
      </c>
      <c r="G18" s="50">
        <v>7</v>
      </c>
      <c r="H18" s="51">
        <f t="shared" si="7"/>
        <v>11.5</v>
      </c>
      <c r="I18" s="52"/>
      <c r="J18" s="51">
        <f t="shared" si="8"/>
        <v>10.159651669085632</v>
      </c>
      <c r="K18" s="52"/>
      <c r="L18" s="50">
        <f t="shared" si="9"/>
        <v>1</v>
      </c>
      <c r="M18" s="50"/>
      <c r="N18" s="50"/>
      <c r="O18" s="50"/>
      <c r="P18" s="50"/>
      <c r="Q18" s="50"/>
      <c r="R18" s="50">
        <v>7</v>
      </c>
      <c r="S18" s="50">
        <v>6</v>
      </c>
      <c r="T18" s="50">
        <f t="shared" si="10"/>
        <v>85.71428571428571</v>
      </c>
      <c r="U18" s="52"/>
      <c r="V18" s="63"/>
      <c r="W18" s="54">
        <f t="shared" si="11"/>
        <v>0</v>
      </c>
      <c r="X18" s="55"/>
      <c r="Y18" s="56"/>
      <c r="Z18" s="57">
        <f t="shared" si="0"/>
        <v>0</v>
      </c>
      <c r="AA18" s="55"/>
      <c r="AB18" s="51"/>
      <c r="AC18" s="58">
        <f t="shared" si="1"/>
        <v>0</v>
      </c>
      <c r="AD18" s="59"/>
      <c r="AE18" s="50"/>
      <c r="AF18" s="50" t="e">
        <f t="shared" si="12"/>
        <v>#DIV/0!</v>
      </c>
      <c r="AG18" s="59"/>
      <c r="AH18" s="51"/>
      <c r="AI18" s="51"/>
      <c r="AJ18" s="51">
        <f t="shared" si="13"/>
        <v>0</v>
      </c>
      <c r="AK18" s="51">
        <f t="shared" si="2"/>
        <v>0</v>
      </c>
      <c r="AL18" s="59"/>
      <c r="AM18" s="50">
        <v>78</v>
      </c>
      <c r="AN18" s="50">
        <v>16</v>
      </c>
      <c r="AO18" s="50">
        <f t="shared" si="3"/>
        <v>37.142857142857146</v>
      </c>
      <c r="AP18" s="50">
        <f t="shared" si="4"/>
        <v>7.6190476190476195</v>
      </c>
      <c r="AQ18" s="59"/>
      <c r="AR18" s="59"/>
      <c r="AS18" s="57"/>
      <c r="AT18" s="57">
        <f t="shared" si="14"/>
        <v>0</v>
      </c>
      <c r="AU18" s="60"/>
      <c r="AV18" s="57">
        <f t="shared" si="5"/>
        <v>0</v>
      </c>
      <c r="AW18" s="61"/>
      <c r="AX18" s="62"/>
      <c r="AY18" s="62"/>
      <c r="AZ18" s="57">
        <f t="shared" si="6"/>
        <v>0</v>
      </c>
      <c r="BA18" s="55"/>
      <c r="BB18" s="53"/>
      <c r="BC18" s="66"/>
      <c r="BD18" s="62" t="e">
        <f>I18+K18+U18+X18+AA18+AD18+AG18+AL18+AQ18+AR18+AU18+AW18+BA18+#REF!+BC18</f>
        <v>#REF!</v>
      </c>
      <c r="BE18" s="65"/>
    </row>
    <row r="19" spans="1:57" ht="20.25" customHeight="1">
      <c r="A19" s="15">
        <v>15</v>
      </c>
      <c r="B19" s="16" t="s">
        <v>47</v>
      </c>
      <c r="C19" s="49">
        <v>291</v>
      </c>
      <c r="D19" s="50">
        <v>870</v>
      </c>
      <c r="E19" s="50">
        <v>45</v>
      </c>
      <c r="F19" s="50">
        <v>7</v>
      </c>
      <c r="G19" s="50">
        <v>12</v>
      </c>
      <c r="H19" s="51">
        <f t="shared" si="7"/>
        <v>6.428571428571429</v>
      </c>
      <c r="I19" s="52"/>
      <c r="J19" s="51">
        <f t="shared" si="8"/>
        <v>13.793103448275861</v>
      </c>
      <c r="K19" s="52"/>
      <c r="L19" s="50">
        <f t="shared" si="9"/>
        <v>-5</v>
      </c>
      <c r="M19" s="50"/>
      <c r="N19" s="50"/>
      <c r="O19" s="50"/>
      <c r="P19" s="50"/>
      <c r="Q19" s="50"/>
      <c r="R19" s="50">
        <v>11</v>
      </c>
      <c r="S19" s="50">
        <v>11</v>
      </c>
      <c r="T19" s="50">
        <f t="shared" si="10"/>
        <v>100</v>
      </c>
      <c r="U19" s="52"/>
      <c r="V19" s="63"/>
      <c r="W19" s="54">
        <f t="shared" si="11"/>
        <v>0</v>
      </c>
      <c r="X19" s="55"/>
      <c r="Y19" s="56"/>
      <c r="Z19" s="57">
        <f t="shared" si="0"/>
        <v>0</v>
      </c>
      <c r="AA19" s="55"/>
      <c r="AB19" s="51"/>
      <c r="AC19" s="58">
        <f t="shared" si="1"/>
        <v>0</v>
      </c>
      <c r="AD19" s="59"/>
      <c r="AE19" s="50"/>
      <c r="AF19" s="50" t="e">
        <f t="shared" si="12"/>
        <v>#DIV/0!</v>
      </c>
      <c r="AG19" s="59"/>
      <c r="AH19" s="51"/>
      <c r="AI19" s="51"/>
      <c r="AJ19" s="51">
        <f t="shared" si="13"/>
        <v>0</v>
      </c>
      <c r="AK19" s="51">
        <f t="shared" si="2"/>
        <v>0</v>
      </c>
      <c r="AL19" s="59"/>
      <c r="AM19" s="50">
        <v>131</v>
      </c>
      <c r="AN19" s="50">
        <v>33</v>
      </c>
      <c r="AO19" s="50">
        <f t="shared" si="3"/>
        <v>45.017182130584196</v>
      </c>
      <c r="AP19" s="50">
        <f t="shared" si="4"/>
        <v>11.34020618556701</v>
      </c>
      <c r="AQ19" s="59"/>
      <c r="AR19" s="59"/>
      <c r="AS19" s="57"/>
      <c r="AT19" s="57">
        <f t="shared" si="14"/>
        <v>0</v>
      </c>
      <c r="AU19" s="60"/>
      <c r="AV19" s="57">
        <f t="shared" si="5"/>
        <v>0</v>
      </c>
      <c r="AW19" s="61"/>
      <c r="AX19" s="62"/>
      <c r="AY19" s="62"/>
      <c r="AZ19" s="57">
        <f t="shared" si="6"/>
        <v>0</v>
      </c>
      <c r="BA19" s="55"/>
      <c r="BB19" s="53"/>
      <c r="BC19" s="66"/>
      <c r="BD19" s="62" t="e">
        <f>I19+K19+U19+X19+AA19+AD19+AG19+AL19+AQ19+AR19+AU19+AW19+BA19+#REF!+BC19</f>
        <v>#REF!</v>
      </c>
      <c r="BE19" s="65"/>
    </row>
    <row r="20" spans="1:57" ht="20.25" customHeight="1">
      <c r="A20" s="15">
        <v>16</v>
      </c>
      <c r="B20" s="16" t="s">
        <v>48</v>
      </c>
      <c r="C20" s="49">
        <v>260</v>
      </c>
      <c r="D20" s="50">
        <v>701</v>
      </c>
      <c r="E20" s="50">
        <v>100</v>
      </c>
      <c r="F20" s="50">
        <v>7</v>
      </c>
      <c r="G20" s="50">
        <v>12</v>
      </c>
      <c r="H20" s="51">
        <f t="shared" si="7"/>
        <v>14.285714285714286</v>
      </c>
      <c r="I20" s="52"/>
      <c r="J20" s="51">
        <f t="shared" si="8"/>
        <v>17.118402282453637</v>
      </c>
      <c r="K20" s="52"/>
      <c r="L20" s="50">
        <f t="shared" si="9"/>
        <v>-5</v>
      </c>
      <c r="M20" s="50"/>
      <c r="N20" s="50"/>
      <c r="O20" s="50"/>
      <c r="P20" s="50"/>
      <c r="Q20" s="50"/>
      <c r="R20" s="50">
        <v>10</v>
      </c>
      <c r="S20" s="50">
        <v>10</v>
      </c>
      <c r="T20" s="50">
        <f t="shared" si="10"/>
        <v>100</v>
      </c>
      <c r="U20" s="52"/>
      <c r="V20" s="63"/>
      <c r="W20" s="54">
        <f t="shared" si="11"/>
        <v>0</v>
      </c>
      <c r="X20" s="55"/>
      <c r="Y20" s="56"/>
      <c r="Z20" s="57">
        <f t="shared" si="0"/>
        <v>0</v>
      </c>
      <c r="AA20" s="55"/>
      <c r="AB20" s="51"/>
      <c r="AC20" s="58">
        <f t="shared" si="1"/>
        <v>0</v>
      </c>
      <c r="AD20" s="59"/>
      <c r="AE20" s="50"/>
      <c r="AF20" s="50" t="e">
        <f t="shared" si="12"/>
        <v>#DIV/0!</v>
      </c>
      <c r="AG20" s="59"/>
      <c r="AH20" s="51"/>
      <c r="AI20" s="51"/>
      <c r="AJ20" s="51">
        <f t="shared" si="13"/>
        <v>0</v>
      </c>
      <c r="AK20" s="51">
        <f t="shared" si="2"/>
        <v>0</v>
      </c>
      <c r="AL20" s="59"/>
      <c r="AM20" s="50">
        <v>313</v>
      </c>
      <c r="AN20" s="50">
        <v>165</v>
      </c>
      <c r="AO20" s="50">
        <f t="shared" si="3"/>
        <v>120.38461538461537</v>
      </c>
      <c r="AP20" s="50">
        <f t="shared" si="4"/>
        <v>63.46153846153846</v>
      </c>
      <c r="AQ20" s="59"/>
      <c r="AR20" s="59"/>
      <c r="AS20" s="57"/>
      <c r="AT20" s="57">
        <f t="shared" si="14"/>
        <v>0</v>
      </c>
      <c r="AU20" s="60"/>
      <c r="AV20" s="57">
        <f t="shared" si="5"/>
        <v>0</v>
      </c>
      <c r="AW20" s="61"/>
      <c r="AX20" s="62"/>
      <c r="AY20" s="62"/>
      <c r="AZ20" s="57">
        <f t="shared" si="6"/>
        <v>0</v>
      </c>
      <c r="BA20" s="55"/>
      <c r="BB20" s="53"/>
      <c r="BC20" s="66"/>
      <c r="BD20" s="62" t="e">
        <f>I20+K20+U20+X20+AA20+AD20+AG20+AL20+AQ20+AR20+AU20+AW20+BA20+#REF!+BC20</f>
        <v>#REF!</v>
      </c>
      <c r="BE20" s="65"/>
    </row>
    <row r="21" spans="1:57" ht="20.25" customHeight="1">
      <c r="A21" s="15">
        <v>17</v>
      </c>
      <c r="B21" s="16" t="s">
        <v>49</v>
      </c>
      <c r="C21" s="49">
        <v>468</v>
      </c>
      <c r="D21" s="50">
        <v>1320</v>
      </c>
      <c r="E21" s="50">
        <v>152</v>
      </c>
      <c r="F21" s="50">
        <v>13</v>
      </c>
      <c r="G21" s="50">
        <v>23</v>
      </c>
      <c r="H21" s="51">
        <f t="shared" si="7"/>
        <v>11.692307692307692</v>
      </c>
      <c r="I21" s="52"/>
      <c r="J21" s="51">
        <f t="shared" si="8"/>
        <v>17.424242424242426</v>
      </c>
      <c r="K21" s="52"/>
      <c r="L21" s="50">
        <f t="shared" si="9"/>
        <v>-10</v>
      </c>
      <c r="M21" s="50"/>
      <c r="N21" s="50"/>
      <c r="O21" s="50"/>
      <c r="P21" s="50"/>
      <c r="Q21" s="50"/>
      <c r="R21" s="50">
        <v>13</v>
      </c>
      <c r="S21" s="50">
        <v>7</v>
      </c>
      <c r="T21" s="50">
        <f t="shared" si="10"/>
        <v>53.84615384615385</v>
      </c>
      <c r="U21" s="52"/>
      <c r="V21" s="63"/>
      <c r="W21" s="54">
        <f t="shared" si="11"/>
        <v>0</v>
      </c>
      <c r="X21" s="55"/>
      <c r="Y21" s="56"/>
      <c r="Z21" s="57">
        <f t="shared" si="0"/>
        <v>0</v>
      </c>
      <c r="AA21" s="55"/>
      <c r="AB21" s="51"/>
      <c r="AC21" s="58">
        <f t="shared" si="1"/>
        <v>0</v>
      </c>
      <c r="AD21" s="59"/>
      <c r="AE21" s="50"/>
      <c r="AF21" s="50" t="e">
        <f t="shared" si="12"/>
        <v>#DIV/0!</v>
      </c>
      <c r="AG21" s="59"/>
      <c r="AH21" s="51"/>
      <c r="AI21" s="51"/>
      <c r="AJ21" s="51">
        <f t="shared" si="13"/>
        <v>0</v>
      </c>
      <c r="AK21" s="51">
        <f t="shared" si="2"/>
        <v>0</v>
      </c>
      <c r="AL21" s="59"/>
      <c r="AM21" s="50">
        <v>240</v>
      </c>
      <c r="AN21" s="50">
        <v>54</v>
      </c>
      <c r="AO21" s="50">
        <f t="shared" si="3"/>
        <v>51.28205128205128</v>
      </c>
      <c r="AP21" s="50">
        <f t="shared" si="4"/>
        <v>11.538461538461538</v>
      </c>
      <c r="AQ21" s="59"/>
      <c r="AR21" s="59"/>
      <c r="AS21" s="57"/>
      <c r="AT21" s="57">
        <f t="shared" si="14"/>
        <v>0</v>
      </c>
      <c r="AU21" s="60"/>
      <c r="AV21" s="57">
        <f t="shared" si="5"/>
        <v>0</v>
      </c>
      <c r="AW21" s="61"/>
      <c r="AX21" s="62"/>
      <c r="AY21" s="62"/>
      <c r="AZ21" s="57">
        <f t="shared" si="6"/>
        <v>0</v>
      </c>
      <c r="BA21" s="55"/>
      <c r="BB21" s="53"/>
      <c r="BC21" s="66"/>
      <c r="BD21" s="62" t="e">
        <f>I21+K21+U21+X21+AA21+AD21+AG21+AL21+AQ21+AR21+AU21+AW21+BA21+#REF!+BC21</f>
        <v>#REF!</v>
      </c>
      <c r="BE21" s="65"/>
    </row>
    <row r="22" spans="1:57" ht="20.25" customHeight="1">
      <c r="A22" s="15">
        <v>18</v>
      </c>
      <c r="B22" s="16" t="s">
        <v>50</v>
      </c>
      <c r="C22" s="49">
        <v>276</v>
      </c>
      <c r="D22" s="50">
        <v>586</v>
      </c>
      <c r="E22" s="50">
        <v>16</v>
      </c>
      <c r="F22" s="50">
        <v>3</v>
      </c>
      <c r="G22" s="50">
        <v>24</v>
      </c>
      <c r="H22" s="51">
        <f t="shared" si="7"/>
        <v>5.333333333333333</v>
      </c>
      <c r="I22" s="52"/>
      <c r="J22" s="51">
        <f t="shared" si="8"/>
        <v>40.955631399317404</v>
      </c>
      <c r="K22" s="52"/>
      <c r="L22" s="50">
        <f t="shared" si="9"/>
        <v>-21</v>
      </c>
      <c r="M22" s="50"/>
      <c r="N22" s="50"/>
      <c r="O22" s="50"/>
      <c r="P22" s="50"/>
      <c r="Q22" s="50"/>
      <c r="R22" s="50">
        <v>3</v>
      </c>
      <c r="S22" s="50">
        <v>3</v>
      </c>
      <c r="T22" s="50">
        <f t="shared" si="10"/>
        <v>100</v>
      </c>
      <c r="U22" s="52"/>
      <c r="V22" s="63"/>
      <c r="W22" s="54">
        <f t="shared" si="11"/>
        <v>0</v>
      </c>
      <c r="X22" s="55"/>
      <c r="Y22" s="56"/>
      <c r="Z22" s="57">
        <f t="shared" si="0"/>
        <v>0</v>
      </c>
      <c r="AA22" s="55"/>
      <c r="AB22" s="51"/>
      <c r="AC22" s="58">
        <f t="shared" si="1"/>
        <v>0</v>
      </c>
      <c r="AD22" s="59"/>
      <c r="AE22" s="50"/>
      <c r="AF22" s="50" t="e">
        <f t="shared" si="12"/>
        <v>#DIV/0!</v>
      </c>
      <c r="AG22" s="59"/>
      <c r="AH22" s="51"/>
      <c r="AI22" s="51"/>
      <c r="AJ22" s="51">
        <f t="shared" si="13"/>
        <v>0</v>
      </c>
      <c r="AK22" s="51">
        <f t="shared" si="2"/>
        <v>0</v>
      </c>
      <c r="AL22" s="59"/>
      <c r="AM22" s="50">
        <v>450</v>
      </c>
      <c r="AN22" s="50">
        <v>151</v>
      </c>
      <c r="AO22" s="50">
        <f t="shared" si="3"/>
        <v>163.04347826086956</v>
      </c>
      <c r="AP22" s="50">
        <f t="shared" si="4"/>
        <v>54.710144927536234</v>
      </c>
      <c r="AQ22" s="59"/>
      <c r="AR22" s="59"/>
      <c r="AS22" s="57"/>
      <c r="AT22" s="57">
        <f t="shared" si="14"/>
        <v>0</v>
      </c>
      <c r="AU22" s="60"/>
      <c r="AV22" s="57">
        <f t="shared" si="5"/>
        <v>0</v>
      </c>
      <c r="AW22" s="61"/>
      <c r="AX22" s="62"/>
      <c r="AY22" s="62"/>
      <c r="AZ22" s="57">
        <f t="shared" si="6"/>
        <v>0</v>
      </c>
      <c r="BA22" s="55"/>
      <c r="BB22" s="53"/>
      <c r="BC22" s="66"/>
      <c r="BD22" s="62" t="e">
        <f>I22+K22+U22+X22+AA22+AD22+AG22+AL22+AQ22+AR22+AU22+AW22+BA22+#REF!+BC22</f>
        <v>#REF!</v>
      </c>
      <c r="BE22" s="65"/>
    </row>
    <row r="23" spans="1:57" ht="20.25" customHeight="1">
      <c r="A23" s="17">
        <v>19</v>
      </c>
      <c r="B23" s="18" t="s">
        <v>51</v>
      </c>
      <c r="C23" s="67">
        <v>323</v>
      </c>
      <c r="D23" s="68">
        <v>911</v>
      </c>
      <c r="E23" s="68">
        <v>75</v>
      </c>
      <c r="F23" s="68">
        <v>4</v>
      </c>
      <c r="G23" s="68">
        <v>10</v>
      </c>
      <c r="H23" s="51">
        <f t="shared" si="7"/>
        <v>18.75</v>
      </c>
      <c r="I23" s="52"/>
      <c r="J23" s="51">
        <f t="shared" si="8"/>
        <v>10.976948408342482</v>
      </c>
      <c r="K23" s="69"/>
      <c r="L23" s="50">
        <f t="shared" si="9"/>
        <v>-6</v>
      </c>
      <c r="M23" s="68"/>
      <c r="N23" s="68"/>
      <c r="O23" s="50"/>
      <c r="P23" s="50"/>
      <c r="Q23" s="50"/>
      <c r="R23" s="68">
        <v>13</v>
      </c>
      <c r="S23" s="68">
        <v>13</v>
      </c>
      <c r="T23" s="50">
        <f t="shared" si="10"/>
        <v>100</v>
      </c>
      <c r="U23" s="69"/>
      <c r="V23" s="63"/>
      <c r="W23" s="54">
        <f t="shared" si="11"/>
        <v>0</v>
      </c>
      <c r="X23" s="55"/>
      <c r="Y23" s="56"/>
      <c r="Z23" s="57">
        <f t="shared" si="0"/>
        <v>0</v>
      </c>
      <c r="AA23" s="55"/>
      <c r="AB23" s="51"/>
      <c r="AC23" s="58">
        <f t="shared" si="1"/>
        <v>0</v>
      </c>
      <c r="AD23" s="59"/>
      <c r="AE23" s="68"/>
      <c r="AF23" s="50" t="e">
        <f t="shared" si="12"/>
        <v>#DIV/0!</v>
      </c>
      <c r="AG23" s="70"/>
      <c r="AH23" s="51"/>
      <c r="AI23" s="51"/>
      <c r="AJ23" s="51">
        <f t="shared" si="13"/>
        <v>0</v>
      </c>
      <c r="AK23" s="51">
        <f t="shared" si="2"/>
        <v>0</v>
      </c>
      <c r="AL23" s="59"/>
      <c r="AM23" s="50">
        <v>340</v>
      </c>
      <c r="AN23" s="50">
        <v>142</v>
      </c>
      <c r="AO23" s="50">
        <f t="shared" si="3"/>
        <v>105.26315789473684</v>
      </c>
      <c r="AP23" s="50">
        <f t="shared" si="4"/>
        <v>43.962848297213625</v>
      </c>
      <c r="AQ23" s="59"/>
      <c r="AR23" s="59"/>
      <c r="AS23" s="57"/>
      <c r="AT23" s="57">
        <f t="shared" si="14"/>
        <v>0</v>
      </c>
      <c r="AU23" s="60"/>
      <c r="AV23" s="57">
        <f t="shared" si="5"/>
        <v>0</v>
      </c>
      <c r="AW23" s="61"/>
      <c r="AX23" s="62"/>
      <c r="AY23" s="62"/>
      <c r="AZ23" s="57">
        <f t="shared" si="6"/>
        <v>0</v>
      </c>
      <c r="BA23" s="55"/>
      <c r="BB23" s="53"/>
      <c r="BC23" s="66"/>
      <c r="BD23" s="62" t="e">
        <f>I23+K23+U23+X23+AA23+AD23+AG23+AL23+AQ23+AR23+AU23+AW23+BA23+#REF!+BC23</f>
        <v>#REF!</v>
      </c>
      <c r="BE23" s="65"/>
    </row>
    <row r="24" spans="1:57" ht="20.25" customHeight="1">
      <c r="A24" s="17">
        <v>20</v>
      </c>
      <c r="B24" s="18" t="s">
        <v>52</v>
      </c>
      <c r="C24" s="67">
        <v>87</v>
      </c>
      <c r="D24" s="68">
        <v>252</v>
      </c>
      <c r="E24" s="68">
        <v>24</v>
      </c>
      <c r="F24" s="68">
        <v>5</v>
      </c>
      <c r="G24" s="68">
        <v>4</v>
      </c>
      <c r="H24" s="51">
        <f t="shared" si="7"/>
        <v>4.8</v>
      </c>
      <c r="I24" s="52"/>
      <c r="J24" s="51">
        <f t="shared" si="8"/>
        <v>15.873015873015872</v>
      </c>
      <c r="K24" s="69"/>
      <c r="L24" s="50">
        <f t="shared" si="9"/>
        <v>1</v>
      </c>
      <c r="M24" s="68"/>
      <c r="N24" s="68"/>
      <c r="O24" s="50"/>
      <c r="P24" s="50"/>
      <c r="Q24" s="50"/>
      <c r="R24" s="68">
        <v>3</v>
      </c>
      <c r="S24" s="68">
        <v>2</v>
      </c>
      <c r="T24" s="50">
        <f t="shared" si="10"/>
        <v>66.66666666666666</v>
      </c>
      <c r="U24" s="69"/>
      <c r="V24" s="63"/>
      <c r="W24" s="54">
        <f t="shared" si="11"/>
        <v>0</v>
      </c>
      <c r="X24" s="55"/>
      <c r="Y24" s="56"/>
      <c r="Z24" s="57">
        <f t="shared" si="0"/>
        <v>0</v>
      </c>
      <c r="AA24" s="55"/>
      <c r="AB24" s="51"/>
      <c r="AC24" s="58">
        <f t="shared" si="1"/>
        <v>0</v>
      </c>
      <c r="AD24" s="59"/>
      <c r="AE24" s="68"/>
      <c r="AF24" s="50" t="e">
        <f t="shared" si="12"/>
        <v>#DIV/0!</v>
      </c>
      <c r="AG24" s="70"/>
      <c r="AH24" s="51"/>
      <c r="AI24" s="51"/>
      <c r="AJ24" s="51">
        <f t="shared" si="13"/>
        <v>0</v>
      </c>
      <c r="AK24" s="51">
        <f t="shared" si="2"/>
        <v>0</v>
      </c>
      <c r="AL24" s="59"/>
      <c r="AM24" s="50">
        <v>80</v>
      </c>
      <c r="AN24" s="50">
        <v>17</v>
      </c>
      <c r="AO24" s="50">
        <f t="shared" si="3"/>
        <v>91.95402298850574</v>
      </c>
      <c r="AP24" s="50">
        <f t="shared" si="4"/>
        <v>19.54022988505747</v>
      </c>
      <c r="AQ24" s="59"/>
      <c r="AR24" s="59"/>
      <c r="AS24" s="57"/>
      <c r="AT24" s="57">
        <f t="shared" si="14"/>
        <v>0</v>
      </c>
      <c r="AU24" s="60"/>
      <c r="AV24" s="57">
        <f t="shared" si="5"/>
        <v>0</v>
      </c>
      <c r="AW24" s="61"/>
      <c r="AX24" s="62"/>
      <c r="AY24" s="62"/>
      <c r="AZ24" s="57">
        <f t="shared" si="6"/>
        <v>0</v>
      </c>
      <c r="BA24" s="55"/>
      <c r="BB24" s="53"/>
      <c r="BC24" s="66"/>
      <c r="BD24" s="62" t="e">
        <f>I24+K24+U24+X24+AA24+AD24+AG24+AL24+AQ24+AR24+AU24+AW24+BA24+#REF!+BC24</f>
        <v>#REF!</v>
      </c>
      <c r="BE24" s="65"/>
    </row>
    <row r="25" spans="1:57" ht="20.25" customHeight="1">
      <c r="A25" s="17">
        <v>21</v>
      </c>
      <c r="B25" s="18" t="s">
        <v>53</v>
      </c>
      <c r="C25" s="67">
        <v>417</v>
      </c>
      <c r="D25" s="68">
        <v>1190</v>
      </c>
      <c r="E25" s="68">
        <v>124</v>
      </c>
      <c r="F25" s="68">
        <v>15</v>
      </c>
      <c r="G25" s="68">
        <v>23</v>
      </c>
      <c r="H25" s="51">
        <f t="shared" si="7"/>
        <v>8.266666666666667</v>
      </c>
      <c r="I25" s="52"/>
      <c r="J25" s="51">
        <f t="shared" si="8"/>
        <v>19.327731092436977</v>
      </c>
      <c r="K25" s="69"/>
      <c r="L25" s="50">
        <f t="shared" si="9"/>
        <v>-8</v>
      </c>
      <c r="M25" s="68"/>
      <c r="N25" s="68"/>
      <c r="O25" s="50"/>
      <c r="P25" s="50"/>
      <c r="Q25" s="50"/>
      <c r="R25" s="68">
        <v>12</v>
      </c>
      <c r="S25" s="68">
        <v>12</v>
      </c>
      <c r="T25" s="50">
        <f t="shared" si="10"/>
        <v>100</v>
      </c>
      <c r="U25" s="69"/>
      <c r="V25" s="63"/>
      <c r="W25" s="54">
        <f t="shared" si="11"/>
        <v>0</v>
      </c>
      <c r="X25" s="55"/>
      <c r="Y25" s="56"/>
      <c r="Z25" s="57">
        <f t="shared" si="0"/>
        <v>0</v>
      </c>
      <c r="AA25" s="55"/>
      <c r="AB25" s="51"/>
      <c r="AC25" s="58">
        <f t="shared" si="1"/>
        <v>0</v>
      </c>
      <c r="AD25" s="59"/>
      <c r="AE25" s="68"/>
      <c r="AF25" s="50" t="e">
        <f t="shared" si="12"/>
        <v>#DIV/0!</v>
      </c>
      <c r="AG25" s="70"/>
      <c r="AH25" s="51"/>
      <c r="AI25" s="51"/>
      <c r="AJ25" s="51">
        <f t="shared" si="13"/>
        <v>0</v>
      </c>
      <c r="AK25" s="51">
        <f t="shared" si="2"/>
        <v>0</v>
      </c>
      <c r="AL25" s="59"/>
      <c r="AM25" s="50">
        <v>360</v>
      </c>
      <c r="AN25" s="50">
        <v>135</v>
      </c>
      <c r="AO25" s="50">
        <f t="shared" si="3"/>
        <v>86.33093525179856</v>
      </c>
      <c r="AP25" s="50">
        <f t="shared" si="4"/>
        <v>32.37410071942446</v>
      </c>
      <c r="AQ25" s="59"/>
      <c r="AR25" s="59"/>
      <c r="AS25" s="57"/>
      <c r="AT25" s="57">
        <f t="shared" si="14"/>
        <v>0</v>
      </c>
      <c r="AU25" s="60"/>
      <c r="AV25" s="57">
        <f t="shared" si="5"/>
        <v>0</v>
      </c>
      <c r="AW25" s="61"/>
      <c r="AX25" s="62"/>
      <c r="AY25" s="62"/>
      <c r="AZ25" s="57">
        <f t="shared" si="6"/>
        <v>0</v>
      </c>
      <c r="BA25" s="55"/>
      <c r="BB25" s="53"/>
      <c r="BC25" s="66"/>
      <c r="BD25" s="62" t="e">
        <f>I25+K25+U25+X25+AA25+AD25+AG25+AL25+AQ25+AR25+AU25+AW25+BA25+#REF!+BC25</f>
        <v>#REF!</v>
      </c>
      <c r="BE25" s="65"/>
    </row>
    <row r="26" spans="1:57" ht="20.25" customHeight="1">
      <c r="A26" s="17">
        <v>22</v>
      </c>
      <c r="B26" s="18" t="s">
        <v>54</v>
      </c>
      <c r="C26" s="67">
        <v>247</v>
      </c>
      <c r="D26" s="68">
        <v>692</v>
      </c>
      <c r="E26" s="68">
        <v>45</v>
      </c>
      <c r="F26" s="68">
        <v>2</v>
      </c>
      <c r="G26" s="68">
        <v>11</v>
      </c>
      <c r="H26" s="51">
        <f t="shared" si="7"/>
        <v>22.5</v>
      </c>
      <c r="I26" s="52"/>
      <c r="J26" s="51">
        <f t="shared" si="8"/>
        <v>15.895953757225433</v>
      </c>
      <c r="K26" s="69"/>
      <c r="L26" s="50">
        <f t="shared" si="9"/>
        <v>-9</v>
      </c>
      <c r="M26" s="68"/>
      <c r="N26" s="68"/>
      <c r="O26" s="50"/>
      <c r="P26" s="50"/>
      <c r="Q26" s="50"/>
      <c r="R26" s="68">
        <v>5</v>
      </c>
      <c r="S26" s="68">
        <v>5</v>
      </c>
      <c r="T26" s="50">
        <f t="shared" si="10"/>
        <v>100</v>
      </c>
      <c r="U26" s="69"/>
      <c r="V26" s="63"/>
      <c r="W26" s="54">
        <f t="shared" si="11"/>
        <v>0</v>
      </c>
      <c r="X26" s="55"/>
      <c r="Y26" s="56"/>
      <c r="Z26" s="57">
        <f t="shared" si="0"/>
        <v>0</v>
      </c>
      <c r="AA26" s="55"/>
      <c r="AB26" s="51"/>
      <c r="AC26" s="58">
        <f t="shared" si="1"/>
        <v>0</v>
      </c>
      <c r="AD26" s="59"/>
      <c r="AE26" s="68"/>
      <c r="AF26" s="50" t="e">
        <f t="shared" si="12"/>
        <v>#DIV/0!</v>
      </c>
      <c r="AG26" s="70"/>
      <c r="AH26" s="51"/>
      <c r="AI26" s="51"/>
      <c r="AJ26" s="51">
        <f t="shared" si="13"/>
        <v>0</v>
      </c>
      <c r="AK26" s="51">
        <f t="shared" si="2"/>
        <v>0</v>
      </c>
      <c r="AL26" s="59"/>
      <c r="AM26" s="50">
        <v>373</v>
      </c>
      <c r="AN26" s="50">
        <v>144</v>
      </c>
      <c r="AO26" s="50">
        <f t="shared" si="3"/>
        <v>151.01214574898785</v>
      </c>
      <c r="AP26" s="50">
        <f t="shared" si="4"/>
        <v>58.2995951417004</v>
      </c>
      <c r="AQ26" s="59"/>
      <c r="AR26" s="59"/>
      <c r="AS26" s="57"/>
      <c r="AT26" s="57">
        <f t="shared" si="14"/>
        <v>0</v>
      </c>
      <c r="AU26" s="60"/>
      <c r="AV26" s="57">
        <f t="shared" si="5"/>
        <v>0</v>
      </c>
      <c r="AW26" s="61"/>
      <c r="AX26" s="62"/>
      <c r="AY26" s="62"/>
      <c r="AZ26" s="57">
        <f t="shared" si="6"/>
        <v>0</v>
      </c>
      <c r="BA26" s="55"/>
      <c r="BB26" s="53"/>
      <c r="BC26" s="66"/>
      <c r="BD26" s="62" t="e">
        <f>I26+K26+U26+X26+AA26+AD26+AG26+AL26+AQ26+AR26+AU26+AW26+BA26+#REF!+BC26</f>
        <v>#REF!</v>
      </c>
      <c r="BE26" s="65"/>
    </row>
    <row r="27" spans="1:57" ht="20.25" customHeight="1">
      <c r="A27" s="17">
        <v>23</v>
      </c>
      <c r="B27" s="18" t="s">
        <v>56</v>
      </c>
      <c r="C27" s="67">
        <v>483</v>
      </c>
      <c r="D27" s="68">
        <v>1325</v>
      </c>
      <c r="E27" s="68">
        <v>321</v>
      </c>
      <c r="F27" s="68">
        <v>18</v>
      </c>
      <c r="G27" s="68">
        <v>20</v>
      </c>
      <c r="H27" s="51">
        <f t="shared" si="7"/>
        <v>17.833333333333332</v>
      </c>
      <c r="I27" s="52"/>
      <c r="J27" s="51">
        <f t="shared" si="8"/>
        <v>15.09433962264151</v>
      </c>
      <c r="K27" s="69"/>
      <c r="L27" s="50">
        <f t="shared" si="9"/>
        <v>-2</v>
      </c>
      <c r="M27" s="68"/>
      <c r="N27" s="68"/>
      <c r="O27" s="50"/>
      <c r="P27" s="50"/>
      <c r="Q27" s="50"/>
      <c r="R27" s="68">
        <v>19</v>
      </c>
      <c r="S27" s="68">
        <v>9</v>
      </c>
      <c r="T27" s="50">
        <f t="shared" si="10"/>
        <v>47.368421052631575</v>
      </c>
      <c r="U27" s="69"/>
      <c r="V27" s="63"/>
      <c r="W27" s="54">
        <f t="shared" si="11"/>
        <v>0</v>
      </c>
      <c r="X27" s="55"/>
      <c r="Y27" s="56"/>
      <c r="Z27" s="57">
        <f t="shared" si="0"/>
        <v>0</v>
      </c>
      <c r="AA27" s="55"/>
      <c r="AB27" s="51"/>
      <c r="AC27" s="58">
        <f t="shared" si="1"/>
        <v>0</v>
      </c>
      <c r="AD27" s="59"/>
      <c r="AE27" s="68"/>
      <c r="AF27" s="50" t="e">
        <f t="shared" si="12"/>
        <v>#DIV/0!</v>
      </c>
      <c r="AG27" s="70"/>
      <c r="AH27" s="51"/>
      <c r="AI27" s="51"/>
      <c r="AJ27" s="51">
        <f t="shared" si="13"/>
        <v>0</v>
      </c>
      <c r="AK27" s="51">
        <f t="shared" si="2"/>
        <v>0</v>
      </c>
      <c r="AL27" s="59"/>
      <c r="AM27" s="50">
        <v>365</v>
      </c>
      <c r="AN27" s="50">
        <v>130</v>
      </c>
      <c r="AO27" s="50">
        <f t="shared" si="3"/>
        <v>75.56935817805382</v>
      </c>
      <c r="AP27" s="50">
        <f t="shared" si="4"/>
        <v>26.91511387163561</v>
      </c>
      <c r="AQ27" s="59"/>
      <c r="AR27" s="59"/>
      <c r="AS27" s="57"/>
      <c r="AT27" s="57">
        <f t="shared" si="14"/>
        <v>0</v>
      </c>
      <c r="AU27" s="60"/>
      <c r="AV27" s="57">
        <f t="shared" si="5"/>
        <v>0</v>
      </c>
      <c r="AW27" s="61"/>
      <c r="AX27" s="62"/>
      <c r="AY27" s="62"/>
      <c r="AZ27" s="57">
        <f t="shared" si="6"/>
        <v>0</v>
      </c>
      <c r="BA27" s="55"/>
      <c r="BB27" s="53"/>
      <c r="BC27" s="66"/>
      <c r="BD27" s="62" t="e">
        <f>I27+K27+U27+X27+AA27+AD27+AG27+AL27+AQ27+AR27+AU27+AW27+BA27+#REF!+BC27</f>
        <v>#REF!</v>
      </c>
      <c r="BE27" s="65"/>
    </row>
    <row r="28" spans="1:57" ht="20.25" customHeight="1">
      <c r="A28" s="17">
        <v>24</v>
      </c>
      <c r="B28" s="18" t="s">
        <v>55</v>
      </c>
      <c r="C28" s="67">
        <v>263</v>
      </c>
      <c r="D28" s="68">
        <v>746</v>
      </c>
      <c r="E28" s="68">
        <v>160</v>
      </c>
      <c r="F28" s="68">
        <v>3</v>
      </c>
      <c r="G28" s="68">
        <v>11</v>
      </c>
      <c r="H28" s="51">
        <f t="shared" si="7"/>
        <v>53.333333333333336</v>
      </c>
      <c r="I28" s="52"/>
      <c r="J28" s="51">
        <f t="shared" si="8"/>
        <v>14.745308310991957</v>
      </c>
      <c r="K28" s="69"/>
      <c r="L28" s="50">
        <f t="shared" si="9"/>
        <v>-8</v>
      </c>
      <c r="M28" s="68"/>
      <c r="N28" s="68"/>
      <c r="O28" s="50"/>
      <c r="P28" s="50"/>
      <c r="Q28" s="50"/>
      <c r="R28" s="68">
        <v>12</v>
      </c>
      <c r="S28" s="68">
        <v>12</v>
      </c>
      <c r="T28" s="50">
        <f t="shared" si="10"/>
        <v>100</v>
      </c>
      <c r="U28" s="69"/>
      <c r="V28" s="63"/>
      <c r="W28" s="54">
        <f t="shared" si="11"/>
        <v>0</v>
      </c>
      <c r="X28" s="55"/>
      <c r="Y28" s="56"/>
      <c r="Z28" s="57">
        <f t="shared" si="0"/>
        <v>0</v>
      </c>
      <c r="AA28" s="55"/>
      <c r="AB28" s="51"/>
      <c r="AC28" s="58">
        <f t="shared" si="1"/>
        <v>0</v>
      </c>
      <c r="AD28" s="59"/>
      <c r="AE28" s="68"/>
      <c r="AF28" s="50" t="e">
        <f t="shared" si="12"/>
        <v>#DIV/0!</v>
      </c>
      <c r="AG28" s="70"/>
      <c r="AH28" s="51"/>
      <c r="AI28" s="51"/>
      <c r="AJ28" s="51">
        <f t="shared" si="13"/>
        <v>0</v>
      </c>
      <c r="AK28" s="51">
        <f t="shared" si="2"/>
        <v>0</v>
      </c>
      <c r="AL28" s="59"/>
      <c r="AM28" s="50">
        <v>340</v>
      </c>
      <c r="AN28" s="50">
        <v>154</v>
      </c>
      <c r="AO28" s="50">
        <f t="shared" si="3"/>
        <v>129.27756653992395</v>
      </c>
      <c r="AP28" s="50">
        <f t="shared" si="4"/>
        <v>58.55513307984791</v>
      </c>
      <c r="AQ28" s="59"/>
      <c r="AR28" s="59"/>
      <c r="AS28" s="57"/>
      <c r="AT28" s="57">
        <f t="shared" si="14"/>
        <v>0</v>
      </c>
      <c r="AU28" s="60"/>
      <c r="AV28" s="57">
        <f t="shared" si="5"/>
        <v>0</v>
      </c>
      <c r="AW28" s="61"/>
      <c r="AX28" s="62"/>
      <c r="AY28" s="62"/>
      <c r="AZ28" s="57">
        <f t="shared" si="6"/>
        <v>0</v>
      </c>
      <c r="BA28" s="55"/>
      <c r="BB28" s="53"/>
      <c r="BC28" s="66"/>
      <c r="BD28" s="62" t="e">
        <f>I28+K28+U28+X28+AA28+AD28+AG28+AL28+AQ28+AR28+AU28+AW28+BA28+#REF!+BC28</f>
        <v>#REF!</v>
      </c>
      <c r="BE28" s="65"/>
    </row>
    <row r="29" spans="1:57" ht="20.25" customHeight="1">
      <c r="A29" s="17">
        <v>25</v>
      </c>
      <c r="B29" s="18" t="s">
        <v>72</v>
      </c>
      <c r="C29" s="67">
        <v>185</v>
      </c>
      <c r="D29" s="68">
        <v>507</v>
      </c>
      <c r="E29" s="68">
        <v>44</v>
      </c>
      <c r="F29" s="68">
        <v>7</v>
      </c>
      <c r="G29" s="68">
        <v>8</v>
      </c>
      <c r="H29" s="51">
        <f t="shared" si="7"/>
        <v>6.285714285714286</v>
      </c>
      <c r="I29" s="52"/>
      <c r="J29" s="51">
        <f t="shared" si="8"/>
        <v>15.779092702169626</v>
      </c>
      <c r="K29" s="69"/>
      <c r="L29" s="50">
        <f t="shared" si="9"/>
        <v>-1</v>
      </c>
      <c r="M29" s="68"/>
      <c r="N29" s="68"/>
      <c r="O29" s="50"/>
      <c r="P29" s="50"/>
      <c r="Q29" s="50"/>
      <c r="R29" s="68">
        <v>5</v>
      </c>
      <c r="S29" s="68">
        <v>3</v>
      </c>
      <c r="T29" s="50">
        <f t="shared" si="10"/>
        <v>60</v>
      </c>
      <c r="U29" s="69"/>
      <c r="V29" s="63"/>
      <c r="W29" s="54">
        <f t="shared" si="11"/>
        <v>0</v>
      </c>
      <c r="X29" s="55"/>
      <c r="Y29" s="56"/>
      <c r="Z29" s="57">
        <f t="shared" si="0"/>
        <v>0</v>
      </c>
      <c r="AA29" s="55"/>
      <c r="AB29" s="51"/>
      <c r="AC29" s="58">
        <f t="shared" si="1"/>
        <v>0</v>
      </c>
      <c r="AD29" s="59"/>
      <c r="AE29" s="68"/>
      <c r="AF29" s="50" t="e">
        <f t="shared" si="12"/>
        <v>#DIV/0!</v>
      </c>
      <c r="AG29" s="70"/>
      <c r="AH29" s="51"/>
      <c r="AI29" s="51"/>
      <c r="AJ29" s="51">
        <f t="shared" si="13"/>
        <v>0</v>
      </c>
      <c r="AK29" s="51">
        <f t="shared" si="2"/>
        <v>0</v>
      </c>
      <c r="AL29" s="59"/>
      <c r="AM29" s="50">
        <v>365</v>
      </c>
      <c r="AN29" s="50">
        <v>128</v>
      </c>
      <c r="AO29" s="50">
        <f t="shared" si="3"/>
        <v>197.2972972972973</v>
      </c>
      <c r="AP29" s="50">
        <f t="shared" si="4"/>
        <v>69.1891891891892</v>
      </c>
      <c r="AQ29" s="59"/>
      <c r="AR29" s="59"/>
      <c r="AS29" s="57"/>
      <c r="AT29" s="57">
        <f t="shared" si="14"/>
        <v>0</v>
      </c>
      <c r="AU29" s="60"/>
      <c r="AV29" s="57">
        <f t="shared" si="5"/>
        <v>0</v>
      </c>
      <c r="AW29" s="61"/>
      <c r="AX29" s="62"/>
      <c r="AY29" s="62"/>
      <c r="AZ29" s="57">
        <f t="shared" si="6"/>
        <v>0</v>
      </c>
      <c r="BA29" s="55"/>
      <c r="BB29" s="53"/>
      <c r="BC29" s="66"/>
      <c r="BD29" s="62" t="e">
        <f>I29+K29+U29+X29+AA29+AD29+AG29+AL29+AQ29+AR29+AU29+AW29+BA29+#REF!+BC29</f>
        <v>#REF!</v>
      </c>
      <c r="BE29" s="65"/>
    </row>
    <row r="30" spans="1:57" ht="20.25" customHeight="1">
      <c r="A30" s="17">
        <v>26</v>
      </c>
      <c r="B30" s="18" t="s">
        <v>57</v>
      </c>
      <c r="C30" s="67">
        <v>339</v>
      </c>
      <c r="D30" s="68">
        <v>973</v>
      </c>
      <c r="E30" s="68">
        <v>105</v>
      </c>
      <c r="F30" s="68">
        <v>5</v>
      </c>
      <c r="G30" s="68">
        <v>10</v>
      </c>
      <c r="H30" s="51">
        <f t="shared" si="7"/>
        <v>21</v>
      </c>
      <c r="I30" s="52"/>
      <c r="J30" s="51">
        <f t="shared" si="8"/>
        <v>10.277492291880781</v>
      </c>
      <c r="K30" s="69"/>
      <c r="L30" s="50">
        <f t="shared" si="9"/>
        <v>-5</v>
      </c>
      <c r="M30" s="68"/>
      <c r="N30" s="68"/>
      <c r="O30" s="50"/>
      <c r="P30" s="50"/>
      <c r="Q30" s="50"/>
      <c r="R30" s="68">
        <v>9</v>
      </c>
      <c r="S30" s="68">
        <v>6</v>
      </c>
      <c r="T30" s="50">
        <f t="shared" si="10"/>
        <v>66.66666666666666</v>
      </c>
      <c r="U30" s="69"/>
      <c r="V30" s="63"/>
      <c r="W30" s="54">
        <f t="shared" si="11"/>
        <v>0</v>
      </c>
      <c r="X30" s="55"/>
      <c r="Y30" s="56"/>
      <c r="Z30" s="57">
        <f t="shared" si="0"/>
        <v>0</v>
      </c>
      <c r="AA30" s="55"/>
      <c r="AB30" s="51"/>
      <c r="AC30" s="58">
        <f t="shared" si="1"/>
        <v>0</v>
      </c>
      <c r="AD30" s="59"/>
      <c r="AE30" s="68"/>
      <c r="AF30" s="50" t="e">
        <f t="shared" si="12"/>
        <v>#DIV/0!</v>
      </c>
      <c r="AG30" s="70"/>
      <c r="AH30" s="51"/>
      <c r="AI30" s="51"/>
      <c r="AJ30" s="51">
        <f t="shared" si="13"/>
        <v>0</v>
      </c>
      <c r="AK30" s="51">
        <f t="shared" si="2"/>
        <v>0</v>
      </c>
      <c r="AL30" s="59"/>
      <c r="AM30" s="50">
        <v>150</v>
      </c>
      <c r="AN30" s="50">
        <v>44</v>
      </c>
      <c r="AO30" s="50">
        <f t="shared" si="3"/>
        <v>44.24778761061947</v>
      </c>
      <c r="AP30" s="50">
        <f t="shared" si="4"/>
        <v>12.979351032448378</v>
      </c>
      <c r="AQ30" s="59"/>
      <c r="AR30" s="59"/>
      <c r="AS30" s="57"/>
      <c r="AT30" s="57">
        <f t="shared" si="14"/>
        <v>0</v>
      </c>
      <c r="AU30" s="60"/>
      <c r="AV30" s="57">
        <f t="shared" si="5"/>
        <v>0</v>
      </c>
      <c r="AW30" s="61"/>
      <c r="AX30" s="62"/>
      <c r="AY30" s="62"/>
      <c r="AZ30" s="57">
        <f t="shared" si="6"/>
        <v>0</v>
      </c>
      <c r="BA30" s="55"/>
      <c r="BB30" s="53"/>
      <c r="BC30" s="66"/>
      <c r="BD30" s="62" t="e">
        <f>I30+K30+U30+X30+AA30+AD30+AG30+AL30+AQ30+AR30+AU30+AW30+BA30+#REF!+BC30</f>
        <v>#REF!</v>
      </c>
      <c r="BE30" s="65"/>
    </row>
    <row r="31" spans="1:57" ht="20.25" customHeight="1">
      <c r="A31" s="17">
        <v>27</v>
      </c>
      <c r="B31" s="18" t="s">
        <v>58</v>
      </c>
      <c r="C31" s="67">
        <v>396</v>
      </c>
      <c r="D31" s="68">
        <v>908</v>
      </c>
      <c r="E31" s="68">
        <v>103</v>
      </c>
      <c r="F31" s="68">
        <v>5</v>
      </c>
      <c r="G31" s="68">
        <v>15</v>
      </c>
      <c r="H31" s="51">
        <f t="shared" si="7"/>
        <v>20.6</v>
      </c>
      <c r="I31" s="52"/>
      <c r="J31" s="51">
        <f t="shared" si="8"/>
        <v>16.519823788546255</v>
      </c>
      <c r="K31" s="69"/>
      <c r="L31" s="50">
        <f t="shared" si="9"/>
        <v>-10</v>
      </c>
      <c r="M31" s="68"/>
      <c r="N31" s="68"/>
      <c r="O31" s="50"/>
      <c r="P31" s="50"/>
      <c r="Q31" s="50"/>
      <c r="R31" s="68">
        <v>11</v>
      </c>
      <c r="S31" s="68">
        <v>5</v>
      </c>
      <c r="T31" s="50">
        <f t="shared" si="10"/>
        <v>45.45454545454545</v>
      </c>
      <c r="U31" s="69"/>
      <c r="V31" s="63"/>
      <c r="W31" s="54">
        <f t="shared" si="11"/>
        <v>0</v>
      </c>
      <c r="X31" s="55"/>
      <c r="Y31" s="56"/>
      <c r="Z31" s="57">
        <f t="shared" si="0"/>
        <v>0</v>
      </c>
      <c r="AA31" s="55"/>
      <c r="AB31" s="51"/>
      <c r="AC31" s="58">
        <f t="shared" si="1"/>
        <v>0</v>
      </c>
      <c r="AD31" s="59"/>
      <c r="AE31" s="68"/>
      <c r="AF31" s="50" t="e">
        <f t="shared" si="12"/>
        <v>#DIV/0!</v>
      </c>
      <c r="AG31" s="70"/>
      <c r="AH31" s="51"/>
      <c r="AI31" s="51"/>
      <c r="AJ31" s="51">
        <f t="shared" si="13"/>
        <v>0</v>
      </c>
      <c r="AK31" s="51">
        <f t="shared" si="2"/>
        <v>0</v>
      </c>
      <c r="AL31" s="59"/>
      <c r="AM31" s="50">
        <v>119</v>
      </c>
      <c r="AN31" s="50">
        <v>64</v>
      </c>
      <c r="AO31" s="50">
        <f t="shared" si="3"/>
        <v>30.05050505050505</v>
      </c>
      <c r="AP31" s="50">
        <f t="shared" si="4"/>
        <v>16.161616161616163</v>
      </c>
      <c r="AQ31" s="59"/>
      <c r="AR31" s="59"/>
      <c r="AS31" s="57"/>
      <c r="AT31" s="57">
        <f t="shared" si="14"/>
        <v>0</v>
      </c>
      <c r="AU31" s="60"/>
      <c r="AV31" s="57">
        <f t="shared" si="5"/>
        <v>0</v>
      </c>
      <c r="AW31" s="61"/>
      <c r="AX31" s="62"/>
      <c r="AY31" s="62"/>
      <c r="AZ31" s="57">
        <f t="shared" si="6"/>
        <v>0</v>
      </c>
      <c r="BA31" s="55"/>
      <c r="BB31" s="53"/>
      <c r="BC31" s="66"/>
      <c r="BD31" s="62" t="e">
        <f>I31+K31+U31+X31+AA31+AD31+AG31+AL31+AQ31+AR31+AU31+AW31+BA31+#REF!+BC31</f>
        <v>#REF!</v>
      </c>
      <c r="BE31" s="65"/>
    </row>
    <row r="32" spans="1:57" ht="20.25" customHeight="1">
      <c r="A32" s="17">
        <v>28</v>
      </c>
      <c r="B32" s="18" t="s">
        <v>59</v>
      </c>
      <c r="C32" s="67">
        <v>249</v>
      </c>
      <c r="D32" s="68">
        <v>688</v>
      </c>
      <c r="E32" s="68">
        <v>54</v>
      </c>
      <c r="F32" s="68">
        <v>4</v>
      </c>
      <c r="G32" s="68">
        <v>10</v>
      </c>
      <c r="H32" s="51">
        <f t="shared" si="7"/>
        <v>13.5</v>
      </c>
      <c r="I32" s="52"/>
      <c r="J32" s="51">
        <f t="shared" si="8"/>
        <v>14.534883720930232</v>
      </c>
      <c r="K32" s="69"/>
      <c r="L32" s="50">
        <f t="shared" si="9"/>
        <v>-6</v>
      </c>
      <c r="M32" s="68"/>
      <c r="N32" s="68"/>
      <c r="O32" s="50"/>
      <c r="P32" s="50"/>
      <c r="Q32" s="50"/>
      <c r="R32" s="68">
        <v>12</v>
      </c>
      <c r="S32" s="68">
        <v>9</v>
      </c>
      <c r="T32" s="50">
        <f t="shared" si="10"/>
        <v>75</v>
      </c>
      <c r="U32" s="69"/>
      <c r="V32" s="63"/>
      <c r="W32" s="54">
        <f t="shared" si="11"/>
        <v>0</v>
      </c>
      <c r="X32" s="55"/>
      <c r="Y32" s="56"/>
      <c r="Z32" s="57">
        <f t="shared" si="0"/>
        <v>0</v>
      </c>
      <c r="AA32" s="55"/>
      <c r="AB32" s="51"/>
      <c r="AC32" s="58">
        <f t="shared" si="1"/>
        <v>0</v>
      </c>
      <c r="AD32" s="59"/>
      <c r="AE32" s="68"/>
      <c r="AF32" s="50" t="e">
        <f t="shared" si="12"/>
        <v>#DIV/0!</v>
      </c>
      <c r="AG32" s="70"/>
      <c r="AH32" s="51"/>
      <c r="AI32" s="51"/>
      <c r="AJ32" s="51">
        <f t="shared" si="13"/>
        <v>0</v>
      </c>
      <c r="AK32" s="51">
        <f t="shared" si="2"/>
        <v>0</v>
      </c>
      <c r="AL32" s="59"/>
      <c r="AM32" s="50">
        <v>163</v>
      </c>
      <c r="AN32" s="50">
        <v>111</v>
      </c>
      <c r="AO32" s="50">
        <f t="shared" si="3"/>
        <v>65.46184738955823</v>
      </c>
      <c r="AP32" s="50">
        <f t="shared" si="4"/>
        <v>44.57831325301205</v>
      </c>
      <c r="AQ32" s="59"/>
      <c r="AR32" s="59"/>
      <c r="AS32" s="57"/>
      <c r="AT32" s="57">
        <f t="shared" si="14"/>
        <v>0</v>
      </c>
      <c r="AU32" s="60"/>
      <c r="AV32" s="57">
        <f t="shared" si="5"/>
        <v>0</v>
      </c>
      <c r="AW32" s="61"/>
      <c r="AX32" s="62"/>
      <c r="AY32" s="62"/>
      <c r="AZ32" s="57">
        <f t="shared" si="6"/>
        <v>0</v>
      </c>
      <c r="BA32" s="55"/>
      <c r="BB32" s="53"/>
      <c r="BC32" s="66"/>
      <c r="BD32" s="62" t="e">
        <f>I32+K32+U32+X32+AA32+AD32+AG32+AL32+AQ32+AR32+AU32+AW32+BA32+#REF!+BC32</f>
        <v>#REF!</v>
      </c>
      <c r="BE32" s="65"/>
    </row>
    <row r="33" spans="1:57" ht="20.25" customHeight="1">
      <c r="A33" s="17">
        <v>29</v>
      </c>
      <c r="B33" s="18" t="s">
        <v>60</v>
      </c>
      <c r="C33" s="67">
        <v>283</v>
      </c>
      <c r="D33" s="68">
        <v>869</v>
      </c>
      <c r="E33" s="68">
        <v>45</v>
      </c>
      <c r="F33" s="68">
        <v>5</v>
      </c>
      <c r="G33" s="68">
        <v>11</v>
      </c>
      <c r="H33" s="51">
        <f t="shared" si="7"/>
        <v>9</v>
      </c>
      <c r="I33" s="52"/>
      <c r="J33" s="51">
        <f t="shared" si="8"/>
        <v>12.658227848101266</v>
      </c>
      <c r="K33" s="69"/>
      <c r="L33" s="50">
        <f t="shared" si="9"/>
        <v>-6</v>
      </c>
      <c r="M33" s="68"/>
      <c r="N33" s="68"/>
      <c r="O33" s="50"/>
      <c r="P33" s="50"/>
      <c r="Q33" s="50"/>
      <c r="R33" s="68">
        <v>7</v>
      </c>
      <c r="S33" s="68">
        <v>6</v>
      </c>
      <c r="T33" s="50">
        <f t="shared" si="10"/>
        <v>85.71428571428571</v>
      </c>
      <c r="U33" s="69"/>
      <c r="V33" s="63"/>
      <c r="W33" s="54">
        <f t="shared" si="11"/>
        <v>0</v>
      </c>
      <c r="X33" s="55"/>
      <c r="Y33" s="56"/>
      <c r="Z33" s="57">
        <f t="shared" si="0"/>
        <v>0</v>
      </c>
      <c r="AA33" s="55"/>
      <c r="AB33" s="51"/>
      <c r="AC33" s="58">
        <f t="shared" si="1"/>
        <v>0</v>
      </c>
      <c r="AD33" s="59"/>
      <c r="AE33" s="68"/>
      <c r="AF33" s="50" t="e">
        <f t="shared" si="12"/>
        <v>#DIV/0!</v>
      </c>
      <c r="AG33" s="70"/>
      <c r="AH33" s="51"/>
      <c r="AI33" s="51"/>
      <c r="AJ33" s="51">
        <f t="shared" si="13"/>
        <v>0</v>
      </c>
      <c r="AK33" s="51">
        <f t="shared" si="2"/>
        <v>0</v>
      </c>
      <c r="AL33" s="59"/>
      <c r="AM33" s="50">
        <v>496</v>
      </c>
      <c r="AN33" s="50">
        <v>191</v>
      </c>
      <c r="AO33" s="50">
        <f t="shared" si="3"/>
        <v>175.26501766784452</v>
      </c>
      <c r="AP33" s="50">
        <f t="shared" si="4"/>
        <v>67.49116607773851</v>
      </c>
      <c r="AQ33" s="59"/>
      <c r="AR33" s="59"/>
      <c r="AS33" s="57"/>
      <c r="AT33" s="57">
        <f t="shared" si="14"/>
        <v>0</v>
      </c>
      <c r="AU33" s="60"/>
      <c r="AV33" s="57">
        <f t="shared" si="5"/>
        <v>0</v>
      </c>
      <c r="AW33" s="61"/>
      <c r="AX33" s="62"/>
      <c r="AY33" s="62"/>
      <c r="AZ33" s="57">
        <f t="shared" si="6"/>
        <v>0</v>
      </c>
      <c r="BA33" s="55"/>
      <c r="BB33" s="53"/>
      <c r="BC33" s="66"/>
      <c r="BD33" s="62" t="e">
        <f>I33+K33+U33+X33+AA33+AD33+AG33+AL33+AQ33+AR33+AU33+AW33+BA33+#REF!+BC33</f>
        <v>#REF!</v>
      </c>
      <c r="BE33" s="65"/>
    </row>
    <row r="34" spans="1:57" ht="21" customHeight="1">
      <c r="A34" s="17">
        <v>30</v>
      </c>
      <c r="B34" s="18" t="s">
        <v>61</v>
      </c>
      <c r="C34" s="67">
        <v>77</v>
      </c>
      <c r="D34" s="68">
        <v>200</v>
      </c>
      <c r="E34" s="68">
        <v>18</v>
      </c>
      <c r="F34" s="68">
        <v>1</v>
      </c>
      <c r="G34" s="68">
        <v>8</v>
      </c>
      <c r="H34" s="51">
        <f t="shared" si="7"/>
        <v>18</v>
      </c>
      <c r="I34" s="52"/>
      <c r="J34" s="51">
        <f t="shared" si="8"/>
        <v>40</v>
      </c>
      <c r="K34" s="69"/>
      <c r="L34" s="50">
        <f t="shared" si="9"/>
        <v>-7</v>
      </c>
      <c r="M34" s="68"/>
      <c r="N34" s="68"/>
      <c r="O34" s="50"/>
      <c r="P34" s="50"/>
      <c r="Q34" s="50"/>
      <c r="R34" s="68">
        <v>4</v>
      </c>
      <c r="S34" s="68">
        <v>4</v>
      </c>
      <c r="T34" s="50">
        <f t="shared" si="10"/>
        <v>100</v>
      </c>
      <c r="U34" s="69"/>
      <c r="V34" s="63">
        <v>0</v>
      </c>
      <c r="W34" s="54">
        <f t="shared" si="11"/>
        <v>0</v>
      </c>
      <c r="X34" s="55"/>
      <c r="Y34" s="56"/>
      <c r="Z34" s="57">
        <f t="shared" si="0"/>
        <v>0</v>
      </c>
      <c r="AA34" s="55"/>
      <c r="AB34" s="51"/>
      <c r="AC34" s="58">
        <f t="shared" si="1"/>
        <v>0</v>
      </c>
      <c r="AD34" s="59"/>
      <c r="AE34" s="68"/>
      <c r="AF34" s="50" t="e">
        <f t="shared" si="12"/>
        <v>#DIV/0!</v>
      </c>
      <c r="AG34" s="70"/>
      <c r="AH34" s="51"/>
      <c r="AI34" s="51"/>
      <c r="AJ34" s="51">
        <f t="shared" si="13"/>
        <v>0</v>
      </c>
      <c r="AK34" s="51">
        <f t="shared" si="2"/>
        <v>0</v>
      </c>
      <c r="AL34" s="59"/>
      <c r="AM34" s="50">
        <v>76</v>
      </c>
      <c r="AN34" s="50">
        <v>34</v>
      </c>
      <c r="AO34" s="50">
        <f t="shared" si="3"/>
        <v>98.7012987012987</v>
      </c>
      <c r="AP34" s="50">
        <f t="shared" si="4"/>
        <v>44.15584415584416</v>
      </c>
      <c r="AQ34" s="59"/>
      <c r="AR34" s="59"/>
      <c r="AS34" s="57"/>
      <c r="AT34" s="57">
        <f t="shared" si="14"/>
        <v>0</v>
      </c>
      <c r="AU34" s="60"/>
      <c r="AV34" s="57">
        <f t="shared" si="5"/>
        <v>0</v>
      </c>
      <c r="AW34" s="61"/>
      <c r="AX34" s="62"/>
      <c r="AY34" s="62"/>
      <c r="AZ34" s="57">
        <f t="shared" si="6"/>
        <v>0</v>
      </c>
      <c r="BA34" s="55"/>
      <c r="BB34" s="53"/>
      <c r="BC34" s="66"/>
      <c r="BD34" s="62" t="e">
        <f>I34+K34+U34+X34+AA34+AD34+AG34+AL34+AQ34+AR34+AU34+AW34+BA34+#REF!+BC34</f>
        <v>#REF!</v>
      </c>
      <c r="BE34" s="65"/>
    </row>
    <row r="35" spans="1:57" s="7" customFormat="1" ht="22.5" customHeight="1">
      <c r="A35" s="117" t="s">
        <v>33</v>
      </c>
      <c r="B35" s="118"/>
      <c r="C35" s="27">
        <f>SUM(C5:C34)</f>
        <v>8908</v>
      </c>
      <c r="D35" s="10">
        <f>SUM(D5:D34)</f>
        <v>23687</v>
      </c>
      <c r="E35" s="10">
        <f>SUM(E5:E34)</f>
        <v>2621</v>
      </c>
      <c r="F35" s="10">
        <f>SUM(F5:F34)</f>
        <v>194</v>
      </c>
      <c r="G35" s="10">
        <f>SUM(G5:G34)</f>
        <v>389</v>
      </c>
      <c r="H35" s="11">
        <f>E35/F35</f>
        <v>13.510309278350515</v>
      </c>
      <c r="I35" s="39" t="s">
        <v>34</v>
      </c>
      <c r="J35" s="11">
        <f>G35/D35*1000</f>
        <v>16.422510237683117</v>
      </c>
      <c r="K35" s="39" t="s">
        <v>34</v>
      </c>
      <c r="L35" s="13">
        <f t="shared" si="9"/>
        <v>-195</v>
      </c>
      <c r="M35" s="9"/>
      <c r="N35" s="9"/>
      <c r="O35" s="9"/>
      <c r="P35" s="9"/>
      <c r="Q35" s="9"/>
      <c r="R35" s="13">
        <f>SUM(R5:R34)</f>
        <v>317</v>
      </c>
      <c r="S35" s="13">
        <f>SUM(S5:S34)</f>
        <v>238</v>
      </c>
      <c r="T35" s="13">
        <f t="shared" si="10"/>
        <v>75.0788643533123</v>
      </c>
      <c r="U35" s="40" t="s">
        <v>34</v>
      </c>
      <c r="V35" s="29">
        <f>SUM(V5:V34)</f>
        <v>0</v>
      </c>
      <c r="W35" s="12">
        <f t="shared" si="11"/>
        <v>0</v>
      </c>
      <c r="X35" s="36" t="s">
        <v>34</v>
      </c>
      <c r="Y35" s="23">
        <f>SUM(Y5:Y34)</f>
        <v>0</v>
      </c>
      <c r="Z35" s="43">
        <f t="shared" si="0"/>
        <v>0</v>
      </c>
      <c r="AA35" s="36" t="s">
        <v>34</v>
      </c>
      <c r="AB35" s="11">
        <f>SUM(AB5:AB34)</f>
        <v>0</v>
      </c>
      <c r="AC35" s="24">
        <f t="shared" si="1"/>
        <v>0</v>
      </c>
      <c r="AD35" s="32" t="s">
        <v>34</v>
      </c>
      <c r="AE35" s="25">
        <f>SUM(AE5:AE34)</f>
        <v>0</v>
      </c>
      <c r="AF35" s="10" t="e">
        <f t="shared" si="12"/>
        <v>#DIV/0!</v>
      </c>
      <c r="AG35" s="37" t="s">
        <v>34</v>
      </c>
      <c r="AH35" s="11">
        <f>SUM(AH5:AH34)</f>
        <v>0</v>
      </c>
      <c r="AI35" s="11">
        <f>SUM(AI5:AI34)</f>
        <v>0</v>
      </c>
      <c r="AJ35" s="11">
        <f t="shared" si="13"/>
        <v>0</v>
      </c>
      <c r="AK35" s="11">
        <f t="shared" si="2"/>
        <v>0</v>
      </c>
      <c r="AL35" s="38" t="s">
        <v>34</v>
      </c>
      <c r="AM35" s="10">
        <f>SUM(AM5:AM34)</f>
        <v>7689</v>
      </c>
      <c r="AN35" s="10">
        <f>SUM(AN5:AN34)</f>
        <v>3052</v>
      </c>
      <c r="AO35" s="10">
        <f t="shared" si="3"/>
        <v>86.31567130669062</v>
      </c>
      <c r="AP35" s="10">
        <f t="shared" si="4"/>
        <v>34.26133812303547</v>
      </c>
      <c r="AQ35" s="32" t="s">
        <v>34</v>
      </c>
      <c r="AR35" s="38" t="s">
        <v>34</v>
      </c>
      <c r="AS35" s="26">
        <f>SUM(AS5:AS34)</f>
        <v>0</v>
      </c>
      <c r="AT35" s="14">
        <f t="shared" si="14"/>
        <v>0</v>
      </c>
      <c r="AU35" s="42" t="s">
        <v>34</v>
      </c>
      <c r="AV35" s="14">
        <f t="shared" si="5"/>
        <v>0</v>
      </c>
      <c r="AW35" s="38" t="s">
        <v>34</v>
      </c>
      <c r="AX35" s="10">
        <f>SUM(AX5:AX34)</f>
        <v>0</v>
      </c>
      <c r="AY35" s="10">
        <f>SUM(AY5:AY34)</f>
        <v>0</v>
      </c>
      <c r="AZ35" s="14">
        <f t="shared" si="6"/>
        <v>0</v>
      </c>
      <c r="BA35" s="36" t="s">
        <v>34</v>
      </c>
      <c r="BB35" s="28" t="s">
        <v>34</v>
      </c>
      <c r="BC35" s="36" t="s">
        <v>34</v>
      </c>
      <c r="BD35" s="32" t="s">
        <v>34</v>
      </c>
      <c r="BE35" s="48" t="s">
        <v>34</v>
      </c>
    </row>
    <row r="36" spans="10:21" ht="18">
      <c r="J36" s="8"/>
      <c r="K36" s="19"/>
      <c r="S36" s="8"/>
      <c r="U36" s="41"/>
    </row>
    <row r="37" spans="3:21" ht="18">
      <c r="C37" s="8"/>
      <c r="D37" s="8"/>
      <c r="E37" s="8"/>
      <c r="F37" s="8"/>
      <c r="G37" s="8"/>
      <c r="H37" s="8"/>
      <c r="I37" s="19"/>
      <c r="L37" s="8"/>
      <c r="M37" s="8"/>
      <c r="N37" s="8"/>
      <c r="O37" s="8"/>
      <c r="P37" s="8"/>
      <c r="Q37" s="8"/>
      <c r="R37" s="19"/>
      <c r="U37" s="41"/>
    </row>
    <row r="38" spans="10:19" ht="18">
      <c r="J38" s="8"/>
      <c r="K38" s="19"/>
      <c r="S38" s="8"/>
    </row>
    <row r="39" spans="3:18" ht="18">
      <c r="C39" s="8"/>
      <c r="D39" s="8"/>
      <c r="E39" s="8"/>
      <c r="F39" s="8"/>
      <c r="G39" s="8"/>
      <c r="H39" s="8"/>
      <c r="I39" s="19"/>
      <c r="L39" s="8"/>
      <c r="M39" s="8"/>
      <c r="N39" s="8"/>
      <c r="O39" s="8"/>
      <c r="P39" s="8"/>
      <c r="Q39" s="8"/>
      <c r="R39" s="19"/>
    </row>
    <row r="40" spans="3:18" ht="66" customHeight="1">
      <c r="C40" s="122"/>
      <c r="D40" s="123"/>
      <c r="E40" s="123"/>
      <c r="F40" s="123"/>
      <c r="G40" s="123"/>
      <c r="H40" s="123"/>
      <c r="I40" s="123"/>
      <c r="L40" s="8"/>
      <c r="M40" s="8"/>
      <c r="N40" s="8"/>
      <c r="O40" s="8"/>
      <c r="P40" s="8"/>
      <c r="Q40" s="8"/>
      <c r="R40" s="19"/>
    </row>
    <row r="41" spans="10:19" ht="18">
      <c r="J41" s="8"/>
      <c r="K41" s="19"/>
      <c r="S41" s="8"/>
    </row>
    <row r="42" spans="3:18" ht="18">
      <c r="C42" s="8"/>
      <c r="D42" s="8"/>
      <c r="E42" s="8"/>
      <c r="F42" s="8"/>
      <c r="G42" s="8"/>
      <c r="H42" s="8"/>
      <c r="I42" s="19"/>
      <c r="L42" s="8"/>
      <c r="M42" s="8"/>
      <c r="N42" s="8"/>
      <c r="O42" s="8"/>
      <c r="P42" s="8"/>
      <c r="Q42" s="8"/>
      <c r="R42" s="19"/>
    </row>
    <row r="43" spans="10:19" ht="18">
      <c r="J43" s="8"/>
      <c r="K43" s="19"/>
      <c r="S43" s="8"/>
    </row>
    <row r="44" spans="3:18" ht="18">
      <c r="C44" s="8"/>
      <c r="D44" s="8"/>
      <c r="E44" s="8"/>
      <c r="F44" s="8"/>
      <c r="G44" s="8"/>
      <c r="H44" s="8"/>
      <c r="I44" s="19"/>
      <c r="L44" s="8"/>
      <c r="M44" s="8"/>
      <c r="N44" s="8"/>
      <c r="O44" s="8"/>
      <c r="P44" s="8"/>
      <c r="Q44" s="8"/>
      <c r="R44" s="19"/>
    </row>
    <row r="45" spans="10:19" ht="18">
      <c r="J45" s="8"/>
      <c r="K45" s="19"/>
      <c r="S45" s="8"/>
    </row>
    <row r="46" spans="3:18" ht="18">
      <c r="C46" s="8"/>
      <c r="D46" s="8"/>
      <c r="E46" s="8"/>
      <c r="F46" s="8"/>
      <c r="G46" s="8"/>
      <c r="H46" s="8"/>
      <c r="I46" s="19"/>
      <c r="L46" s="8"/>
      <c r="M46" s="8"/>
      <c r="N46" s="8"/>
      <c r="O46" s="8"/>
      <c r="P46" s="8"/>
      <c r="Q46" s="8"/>
      <c r="R46" s="19"/>
    </row>
    <row r="47" spans="10:19" ht="18">
      <c r="J47" s="8"/>
      <c r="K47" s="19"/>
      <c r="S47" s="8"/>
    </row>
    <row r="48" spans="3:18" ht="18">
      <c r="C48" s="8"/>
      <c r="D48" s="8"/>
      <c r="E48" s="8"/>
      <c r="F48" s="8"/>
      <c r="G48" s="8"/>
      <c r="H48" s="8"/>
      <c r="I48" s="19"/>
      <c r="L48" s="8"/>
      <c r="M48" s="8"/>
      <c r="N48" s="8"/>
      <c r="O48" s="8"/>
      <c r="P48" s="8"/>
      <c r="Q48" s="8"/>
      <c r="R48" s="19"/>
    </row>
  </sheetData>
  <sheetProtection/>
  <mergeCells count="34">
    <mergeCell ref="D1:Y1"/>
    <mergeCell ref="BE3:BE4"/>
    <mergeCell ref="BD3:BD4"/>
    <mergeCell ref="BB3:BB4"/>
    <mergeCell ref="BC3:BC4"/>
    <mergeCell ref="AS3:AS4"/>
    <mergeCell ref="AT3:AT4"/>
    <mergeCell ref="AV3:AV4"/>
    <mergeCell ref="AZ3:AZ4"/>
    <mergeCell ref="AO3:AP3"/>
    <mergeCell ref="AY3:AY4"/>
    <mergeCell ref="Y3:Y4"/>
    <mergeCell ref="AX3:AX4"/>
    <mergeCell ref="AM3:AN3"/>
    <mergeCell ref="V3:V4"/>
    <mergeCell ref="W3:W4"/>
    <mergeCell ref="AJ3:AL3"/>
    <mergeCell ref="AB3:AD3"/>
    <mergeCell ref="AE3:AE4"/>
    <mergeCell ref="AF3:AG3"/>
    <mergeCell ref="AH3:AI3"/>
    <mergeCell ref="M3:N3"/>
    <mergeCell ref="R3:U3"/>
    <mergeCell ref="E3:E4"/>
    <mergeCell ref="D3:D4"/>
    <mergeCell ref="H3:H4"/>
    <mergeCell ref="J3:J4"/>
    <mergeCell ref="L3:L4"/>
    <mergeCell ref="A35:B35"/>
    <mergeCell ref="B3:B4"/>
    <mergeCell ref="A3:A4"/>
    <mergeCell ref="C3:C4"/>
    <mergeCell ref="C40:I40"/>
    <mergeCell ref="F3:G3"/>
  </mergeCells>
  <printOptions/>
  <pageMargins left="0.5905511811023623" right="0.1968503937007874" top="0.22" bottom="0" header="0.68" footer="0.43"/>
  <pageSetup fitToHeight="3" fitToWidth="3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6"/>
  <sheetViews>
    <sheetView tabSelected="1" zoomScale="110" zoomScaleNormal="110" zoomScalePageLayoutView="0" workbookViewId="0" topLeftCell="A4">
      <pane xSplit="1" topLeftCell="AK1" activePane="topRight" state="frozen"/>
      <selection pane="topLeft" activeCell="A1" sqref="A1"/>
      <selection pane="topRight" activeCell="AV14" sqref="AV14"/>
    </sheetView>
  </sheetViews>
  <sheetFormatPr defaultColWidth="9.00390625" defaultRowHeight="12.75"/>
  <cols>
    <col min="1" max="1" width="18.875" style="0" customWidth="1"/>
    <col min="2" max="2" width="8.25390625" style="0" customWidth="1"/>
    <col min="3" max="3" width="8.125" style="0" customWidth="1"/>
    <col min="4" max="4" width="8.625" style="0" customWidth="1"/>
    <col min="5" max="5" width="6.625" style="0" customWidth="1"/>
    <col min="6" max="6" width="6.75390625" style="0" customWidth="1"/>
    <col min="7" max="7" width="7.00390625" style="0" customWidth="1"/>
    <col min="8" max="8" width="6.875" style="0" customWidth="1"/>
    <col min="9" max="9" width="7.25390625" style="0" customWidth="1"/>
    <col min="10" max="10" width="7.125" style="0" customWidth="1"/>
    <col min="11" max="11" width="7.75390625" style="0" customWidth="1"/>
    <col min="12" max="12" width="7.25390625" style="0" customWidth="1"/>
    <col min="13" max="13" width="8.25390625" style="0" customWidth="1"/>
    <col min="14" max="14" width="8.125" style="0" customWidth="1"/>
    <col min="15" max="15" width="7.25390625" style="0" customWidth="1"/>
    <col min="16" max="16" width="7.375" style="0" customWidth="1"/>
    <col min="17" max="17" width="8.125" style="0" customWidth="1"/>
    <col min="18" max="18" width="8.625" style="0" customWidth="1"/>
    <col min="19" max="21" width="8.75390625" style="0" customWidth="1"/>
    <col min="22" max="22" width="7.25390625" style="0" customWidth="1"/>
    <col min="24" max="24" width="9.375" style="0" bestFit="1" customWidth="1"/>
    <col min="25" max="25" width="6.25390625" style="0" customWidth="1"/>
    <col min="27" max="27" width="6.00390625" style="0" customWidth="1"/>
    <col min="28" max="28" width="6.375" style="0" customWidth="1"/>
    <col min="29" max="29" width="9.625" style="0" customWidth="1"/>
    <col min="31" max="31" width="9.75390625" style="0" bestFit="1" customWidth="1"/>
    <col min="32" max="32" width="8.625" style="0" customWidth="1"/>
    <col min="33" max="33" width="6.875" style="0" customWidth="1"/>
    <col min="34" max="35" width="7.375" style="0" customWidth="1"/>
    <col min="36" max="36" width="7.75390625" style="0" customWidth="1"/>
    <col min="37" max="37" width="8.125" style="0" customWidth="1"/>
    <col min="38" max="39" width="8.00390625" style="0" customWidth="1"/>
    <col min="41" max="41" width="10.375" style="0" bestFit="1" customWidth="1"/>
    <col min="42" max="42" width="7.875" style="0" customWidth="1"/>
    <col min="43" max="43" width="10.375" style="0" bestFit="1" customWidth="1"/>
    <col min="44" max="44" width="8.00390625" style="0" customWidth="1"/>
    <col min="45" max="45" width="7.375" style="0" customWidth="1"/>
    <col min="46" max="46" width="8.375" style="0" customWidth="1"/>
    <col min="48" max="48" width="7.75390625" style="0" customWidth="1"/>
    <col min="52" max="52" width="11.125" style="0" customWidth="1"/>
  </cols>
  <sheetData>
    <row r="1" spans="2:15" ht="12.75">
      <c r="B1" s="163" t="s">
        <v>77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ht="6" customHeight="1"/>
    <row r="3" spans="1:52" ht="98.25" customHeight="1">
      <c r="A3" s="148" t="s">
        <v>1</v>
      </c>
      <c r="B3" s="148" t="s">
        <v>88</v>
      </c>
      <c r="C3" s="148" t="s">
        <v>89</v>
      </c>
      <c r="D3" s="148" t="s">
        <v>68</v>
      </c>
      <c r="E3" s="153" t="s">
        <v>90</v>
      </c>
      <c r="F3" s="155"/>
      <c r="G3" s="148" t="s">
        <v>74</v>
      </c>
      <c r="H3" s="115" t="s">
        <v>91</v>
      </c>
      <c r="I3" s="148" t="s">
        <v>92</v>
      </c>
      <c r="J3" s="115" t="s">
        <v>93</v>
      </c>
      <c r="K3" s="148" t="s">
        <v>124</v>
      </c>
      <c r="L3" s="115" t="s">
        <v>121</v>
      </c>
      <c r="M3" s="160" t="s">
        <v>94</v>
      </c>
      <c r="N3" s="160"/>
      <c r="O3" s="161"/>
      <c r="P3" s="161"/>
      <c r="Q3" s="148" t="s">
        <v>97</v>
      </c>
      <c r="R3" s="148" t="s">
        <v>98</v>
      </c>
      <c r="S3" s="74" t="s">
        <v>99</v>
      </c>
      <c r="T3" s="148" t="s">
        <v>100</v>
      </c>
      <c r="U3" s="148" t="s">
        <v>101</v>
      </c>
      <c r="V3" s="74" t="s">
        <v>75</v>
      </c>
      <c r="W3" s="153" t="s">
        <v>102</v>
      </c>
      <c r="X3" s="154"/>
      <c r="Y3" s="155"/>
      <c r="Z3" s="156" t="s">
        <v>103</v>
      </c>
      <c r="AA3" s="153" t="s">
        <v>9</v>
      </c>
      <c r="AB3" s="155"/>
      <c r="AC3" s="153" t="s">
        <v>10</v>
      </c>
      <c r="AD3" s="164"/>
      <c r="AE3" s="153" t="s">
        <v>105</v>
      </c>
      <c r="AF3" s="154"/>
      <c r="AG3" s="159"/>
      <c r="AH3" s="153" t="s">
        <v>106</v>
      </c>
      <c r="AI3" s="155"/>
      <c r="AJ3" s="153" t="s">
        <v>107</v>
      </c>
      <c r="AK3" s="155"/>
      <c r="AL3" s="74" t="s">
        <v>108</v>
      </c>
      <c r="AM3" s="74" t="s">
        <v>109</v>
      </c>
      <c r="AN3" s="148" t="s">
        <v>110</v>
      </c>
      <c r="AO3" s="148" t="s">
        <v>111</v>
      </c>
      <c r="AP3" s="74" t="s">
        <v>112</v>
      </c>
      <c r="AQ3" s="148" t="s">
        <v>113</v>
      </c>
      <c r="AR3" s="74" t="s">
        <v>114</v>
      </c>
      <c r="AS3" s="148" t="s">
        <v>86</v>
      </c>
      <c r="AT3" s="148" t="s">
        <v>115</v>
      </c>
      <c r="AU3" s="148" t="s">
        <v>66</v>
      </c>
      <c r="AV3" s="74" t="s">
        <v>66</v>
      </c>
      <c r="AW3" s="148" t="s">
        <v>125</v>
      </c>
      <c r="AX3" s="74" t="s">
        <v>116</v>
      </c>
      <c r="AY3" s="151" t="s">
        <v>117</v>
      </c>
      <c r="AZ3" s="146" t="s">
        <v>67</v>
      </c>
    </row>
    <row r="4" spans="1:52" ht="65.25" customHeight="1">
      <c r="A4" s="162"/>
      <c r="B4" s="162"/>
      <c r="C4" s="162"/>
      <c r="D4" s="162"/>
      <c r="E4" s="75" t="s">
        <v>123</v>
      </c>
      <c r="F4" s="75" t="s">
        <v>122</v>
      </c>
      <c r="G4" s="158"/>
      <c r="H4" s="116" t="s">
        <v>12</v>
      </c>
      <c r="I4" s="158"/>
      <c r="J4" s="116" t="s">
        <v>12</v>
      </c>
      <c r="K4" s="158"/>
      <c r="L4" s="116" t="s">
        <v>12</v>
      </c>
      <c r="M4" s="75" t="s">
        <v>95</v>
      </c>
      <c r="N4" s="75" t="s">
        <v>96</v>
      </c>
      <c r="O4" s="75" t="s">
        <v>22</v>
      </c>
      <c r="P4" s="74" t="s">
        <v>12</v>
      </c>
      <c r="Q4" s="150"/>
      <c r="R4" s="150"/>
      <c r="S4" s="74" t="s">
        <v>12</v>
      </c>
      <c r="T4" s="150"/>
      <c r="U4" s="150"/>
      <c r="V4" s="74" t="s">
        <v>12</v>
      </c>
      <c r="W4" s="75" t="s">
        <v>27</v>
      </c>
      <c r="X4" s="75" t="s">
        <v>71</v>
      </c>
      <c r="Y4" s="74" t="s">
        <v>12</v>
      </c>
      <c r="Z4" s="157"/>
      <c r="AA4" s="75" t="s">
        <v>24</v>
      </c>
      <c r="AB4" s="74" t="s">
        <v>12</v>
      </c>
      <c r="AC4" s="75" t="s">
        <v>25</v>
      </c>
      <c r="AD4" s="75" t="s">
        <v>104</v>
      </c>
      <c r="AE4" s="75" t="s">
        <v>27</v>
      </c>
      <c r="AF4" s="75" t="s">
        <v>71</v>
      </c>
      <c r="AG4" s="76" t="s">
        <v>12</v>
      </c>
      <c r="AH4" s="75" t="s">
        <v>28</v>
      </c>
      <c r="AI4" s="75" t="s">
        <v>29</v>
      </c>
      <c r="AJ4" s="75" t="s">
        <v>28</v>
      </c>
      <c r="AK4" s="75" t="s">
        <v>29</v>
      </c>
      <c r="AL4" s="74" t="s">
        <v>12</v>
      </c>
      <c r="AM4" s="74" t="s">
        <v>12</v>
      </c>
      <c r="AN4" s="150"/>
      <c r="AO4" s="149"/>
      <c r="AP4" s="74" t="s">
        <v>12</v>
      </c>
      <c r="AQ4" s="150"/>
      <c r="AR4" s="74" t="s">
        <v>12</v>
      </c>
      <c r="AS4" s="150"/>
      <c r="AT4" s="150"/>
      <c r="AU4" s="150"/>
      <c r="AV4" s="74" t="s">
        <v>12</v>
      </c>
      <c r="AW4" s="150"/>
      <c r="AX4" s="74" t="s">
        <v>12</v>
      </c>
      <c r="AY4" s="152"/>
      <c r="AZ4" s="147"/>
    </row>
    <row r="5" spans="1:52" ht="12" customHeight="1">
      <c r="A5" s="71" t="s">
        <v>51</v>
      </c>
      <c r="B5" s="84">
        <v>323</v>
      </c>
      <c r="C5" s="84">
        <v>906</v>
      </c>
      <c r="D5" s="84">
        <v>63</v>
      </c>
      <c r="E5" s="84">
        <v>0</v>
      </c>
      <c r="F5" s="84">
        <v>5</v>
      </c>
      <c r="G5" s="99">
        <v>0</v>
      </c>
      <c r="H5" s="111">
        <v>30</v>
      </c>
      <c r="I5" s="83">
        <f>F5/C5*1000</f>
        <v>5.518763796909493</v>
      </c>
      <c r="J5" s="112">
        <v>16</v>
      </c>
      <c r="K5" s="82">
        <f>E5-F5</f>
        <v>-5</v>
      </c>
      <c r="L5" s="111">
        <v>8</v>
      </c>
      <c r="M5" s="84">
        <v>12</v>
      </c>
      <c r="N5" s="84">
        <v>12</v>
      </c>
      <c r="O5" s="99">
        <f>N5/M5*100</f>
        <v>100</v>
      </c>
      <c r="P5" s="111">
        <v>1</v>
      </c>
      <c r="Q5" s="84">
        <v>0</v>
      </c>
      <c r="R5" s="86">
        <f>Q5/C5</f>
        <v>0</v>
      </c>
      <c r="S5" s="85">
        <v>30</v>
      </c>
      <c r="T5" s="80">
        <v>32</v>
      </c>
      <c r="U5" s="99">
        <f>T5/C5*1000</f>
        <v>35.32008830022075</v>
      </c>
      <c r="V5" s="85">
        <v>2</v>
      </c>
      <c r="W5" s="77">
        <v>142300</v>
      </c>
      <c r="X5" s="103">
        <f>W5/C5</f>
        <v>157.06401766004416</v>
      </c>
      <c r="Y5" s="85">
        <v>15</v>
      </c>
      <c r="Z5" s="77">
        <v>789000</v>
      </c>
      <c r="AA5" s="105">
        <f>W5/Z5*100</f>
        <v>18.03548795944233</v>
      </c>
      <c r="AB5" s="85">
        <v>10</v>
      </c>
      <c r="AC5" s="77">
        <v>2300</v>
      </c>
      <c r="AD5" s="77">
        <v>10600</v>
      </c>
      <c r="AE5" s="72">
        <f>AC5+AD5</f>
        <v>12900</v>
      </c>
      <c r="AF5" s="103">
        <f>AE5/C5</f>
        <v>14.23841059602649</v>
      </c>
      <c r="AG5" s="85">
        <v>4</v>
      </c>
      <c r="AH5" s="77">
        <v>340</v>
      </c>
      <c r="AI5" s="77">
        <v>140</v>
      </c>
      <c r="AJ5" s="87">
        <f>AH5/B5*100</f>
        <v>105.26315789473684</v>
      </c>
      <c r="AK5" s="87">
        <f>AI5/B5*100</f>
        <v>43.343653250774</v>
      </c>
      <c r="AL5" s="108">
        <v>9</v>
      </c>
      <c r="AM5" s="108">
        <v>11</v>
      </c>
      <c r="AN5" s="77">
        <v>101840</v>
      </c>
      <c r="AO5" s="87">
        <f>AN5/AI5</f>
        <v>727.4285714285714</v>
      </c>
      <c r="AP5" s="107">
        <v>1</v>
      </c>
      <c r="AQ5" s="87">
        <f>AN5/B5</f>
        <v>315.29411764705884</v>
      </c>
      <c r="AR5" s="107">
        <v>8</v>
      </c>
      <c r="AS5" s="80">
        <v>9</v>
      </c>
      <c r="AT5" s="77">
        <v>1950</v>
      </c>
      <c r="AU5" s="87">
        <f>AT5/B5*1000</f>
        <v>6037.151702786378</v>
      </c>
      <c r="AV5" s="107">
        <v>2</v>
      </c>
      <c r="AW5" s="77">
        <v>2</v>
      </c>
      <c r="AX5" s="85">
        <v>8</v>
      </c>
      <c r="AY5" s="113">
        <f>H5+J5+L5+P5+S5+V5+Y5+AB5+AG5+AL5+AM5+AP5+AR5+AV5+AX5</f>
        <v>155</v>
      </c>
      <c r="AZ5" s="97">
        <v>1</v>
      </c>
    </row>
    <row r="6" spans="1:52" ht="12" customHeight="1">
      <c r="A6" s="71" t="s">
        <v>120</v>
      </c>
      <c r="B6" s="84">
        <v>283</v>
      </c>
      <c r="C6" s="84">
        <v>862</v>
      </c>
      <c r="D6" s="84">
        <v>93</v>
      </c>
      <c r="E6" s="84">
        <v>2</v>
      </c>
      <c r="F6" s="84">
        <v>5</v>
      </c>
      <c r="G6" s="99">
        <f>D6/E6</f>
        <v>46.5</v>
      </c>
      <c r="H6" s="111">
        <v>9</v>
      </c>
      <c r="I6" s="83">
        <f aca="true" t="shared" si="0" ref="I6:I11">F6/C6*1000</f>
        <v>5.800464037122969</v>
      </c>
      <c r="J6" s="112">
        <v>18</v>
      </c>
      <c r="K6" s="82">
        <f aca="true" t="shared" si="1" ref="K6:K11">E6-F6</f>
        <v>-3</v>
      </c>
      <c r="L6" s="111">
        <v>6</v>
      </c>
      <c r="M6" s="84">
        <v>7</v>
      </c>
      <c r="N6" s="84">
        <v>6</v>
      </c>
      <c r="O6" s="99">
        <f aca="true" t="shared" si="2" ref="O6:O11">N6/M6*100</f>
        <v>85.71428571428571</v>
      </c>
      <c r="P6" s="111">
        <v>4</v>
      </c>
      <c r="Q6" s="84">
        <v>0</v>
      </c>
      <c r="R6" s="86">
        <f aca="true" t="shared" si="3" ref="R6:R11">Q6/C6</f>
        <v>0</v>
      </c>
      <c r="S6" s="85">
        <v>30</v>
      </c>
      <c r="T6" s="80">
        <v>10</v>
      </c>
      <c r="U6" s="99">
        <f aca="true" t="shared" si="4" ref="U6:U11">T6/C6*1000</f>
        <v>11.600928074245939</v>
      </c>
      <c r="V6" s="85">
        <v>12</v>
      </c>
      <c r="W6" s="77">
        <v>189300</v>
      </c>
      <c r="X6" s="103">
        <f aca="true" t="shared" si="5" ref="X6:X11">W6/C6</f>
        <v>219.60556844547563</v>
      </c>
      <c r="Y6" s="85">
        <v>7</v>
      </c>
      <c r="Z6" s="77">
        <v>944000</v>
      </c>
      <c r="AA6" s="105">
        <f aca="true" t="shared" si="6" ref="AA6:AA11">W6/Z6*100</f>
        <v>20.052966101694917</v>
      </c>
      <c r="AB6" s="85">
        <v>8</v>
      </c>
      <c r="AC6" s="77">
        <v>18300</v>
      </c>
      <c r="AD6" s="77">
        <v>36500</v>
      </c>
      <c r="AE6" s="72">
        <f aca="true" t="shared" si="7" ref="AE6:AE11">AC6+AD6</f>
        <v>54800</v>
      </c>
      <c r="AF6" s="103">
        <f aca="true" t="shared" si="8" ref="AF6:AF11">AE6/C6</f>
        <v>63.57308584686775</v>
      </c>
      <c r="AG6" s="85">
        <v>22</v>
      </c>
      <c r="AH6" s="77">
        <v>501</v>
      </c>
      <c r="AI6" s="77">
        <v>196</v>
      </c>
      <c r="AJ6" s="87">
        <f aca="true" t="shared" si="9" ref="AJ6:AJ11">AH6/B6*100</f>
        <v>177.03180212014132</v>
      </c>
      <c r="AK6" s="87">
        <f aca="true" t="shared" si="10" ref="AK6:AK11">AI6/B6*100</f>
        <v>69.25795053003534</v>
      </c>
      <c r="AL6" s="108">
        <v>3</v>
      </c>
      <c r="AM6" s="108">
        <v>3</v>
      </c>
      <c r="AN6" s="77">
        <v>123925</v>
      </c>
      <c r="AO6" s="87">
        <f aca="true" t="shared" si="11" ref="AO6:AO11">AN6/AI6</f>
        <v>632.2704081632653</v>
      </c>
      <c r="AP6" s="107">
        <v>17</v>
      </c>
      <c r="AQ6" s="87">
        <f aca="true" t="shared" si="12" ref="AQ6:AQ11">AN6/B6</f>
        <v>437.8975265017668</v>
      </c>
      <c r="AR6" s="107">
        <v>3</v>
      </c>
      <c r="AS6" s="80">
        <v>4</v>
      </c>
      <c r="AT6" s="77">
        <v>850</v>
      </c>
      <c r="AU6" s="87">
        <f aca="true" t="shared" si="13" ref="AU6:AU11">AT6/B6*1000</f>
        <v>3003.5335689045937</v>
      </c>
      <c r="AV6" s="107">
        <v>9</v>
      </c>
      <c r="AW6" s="77">
        <v>1</v>
      </c>
      <c r="AX6" s="85">
        <v>9</v>
      </c>
      <c r="AY6" s="113">
        <f aca="true" t="shared" si="14" ref="AY6:AY11">H6+J6+L6+P6+S6+V6+Y6+AB6+AG6+AL6+AM6+AP6+AR6+AV6+AX6</f>
        <v>160</v>
      </c>
      <c r="AZ6" s="97">
        <v>2</v>
      </c>
    </row>
    <row r="7" spans="1:52" ht="12" customHeight="1">
      <c r="A7" s="71" t="s">
        <v>52</v>
      </c>
      <c r="B7" s="84">
        <v>88</v>
      </c>
      <c r="C7" s="84">
        <v>252</v>
      </c>
      <c r="D7" s="84">
        <v>23</v>
      </c>
      <c r="E7" s="84">
        <v>0</v>
      </c>
      <c r="F7" s="84">
        <v>0</v>
      </c>
      <c r="G7" s="99">
        <v>0</v>
      </c>
      <c r="H7" s="111">
        <v>30</v>
      </c>
      <c r="I7" s="83">
        <f t="shared" si="0"/>
        <v>0</v>
      </c>
      <c r="J7" s="114">
        <v>1</v>
      </c>
      <c r="K7" s="82">
        <f t="shared" si="1"/>
        <v>0</v>
      </c>
      <c r="L7" s="111">
        <v>3</v>
      </c>
      <c r="M7" s="84">
        <v>3</v>
      </c>
      <c r="N7" s="84">
        <v>2</v>
      </c>
      <c r="O7" s="99">
        <f t="shared" si="2"/>
        <v>66.66666666666666</v>
      </c>
      <c r="P7" s="111">
        <v>8</v>
      </c>
      <c r="Q7" s="84">
        <v>0</v>
      </c>
      <c r="R7" s="86">
        <f t="shared" si="3"/>
        <v>0</v>
      </c>
      <c r="S7" s="85">
        <v>30</v>
      </c>
      <c r="T7" s="80">
        <v>1</v>
      </c>
      <c r="U7" s="99">
        <f t="shared" si="4"/>
        <v>3.968253968253968</v>
      </c>
      <c r="V7" s="85">
        <v>18</v>
      </c>
      <c r="W7" s="77">
        <v>183700</v>
      </c>
      <c r="X7" s="103">
        <f t="shared" si="5"/>
        <v>728.968253968254</v>
      </c>
      <c r="Y7" s="85">
        <v>1</v>
      </c>
      <c r="Z7" s="77">
        <v>525100</v>
      </c>
      <c r="AA7" s="105">
        <f t="shared" si="6"/>
        <v>34.98381260712245</v>
      </c>
      <c r="AB7" s="85">
        <v>3</v>
      </c>
      <c r="AC7" s="77">
        <v>400</v>
      </c>
      <c r="AD7" s="77">
        <v>0</v>
      </c>
      <c r="AE7" s="72">
        <f t="shared" si="7"/>
        <v>400</v>
      </c>
      <c r="AF7" s="103">
        <f t="shared" si="8"/>
        <v>1.5873015873015872</v>
      </c>
      <c r="AG7" s="85">
        <v>1</v>
      </c>
      <c r="AH7" s="77">
        <v>80</v>
      </c>
      <c r="AI7" s="77">
        <v>17</v>
      </c>
      <c r="AJ7" s="87">
        <f t="shared" si="9"/>
        <v>90.9090909090909</v>
      </c>
      <c r="AK7" s="87">
        <f t="shared" si="10"/>
        <v>19.318181818181817</v>
      </c>
      <c r="AL7" s="108">
        <v>14</v>
      </c>
      <c r="AM7" s="108">
        <v>20</v>
      </c>
      <c r="AN7" s="77">
        <v>12320</v>
      </c>
      <c r="AO7" s="87">
        <f t="shared" si="11"/>
        <v>724.7058823529412</v>
      </c>
      <c r="AP7" s="107">
        <v>2</v>
      </c>
      <c r="AQ7" s="87">
        <f t="shared" si="12"/>
        <v>140</v>
      </c>
      <c r="AR7" s="107">
        <v>20</v>
      </c>
      <c r="AS7" s="80">
        <v>2</v>
      </c>
      <c r="AT7" s="77">
        <v>450</v>
      </c>
      <c r="AU7" s="87">
        <f t="shared" si="13"/>
        <v>5113.636363636363</v>
      </c>
      <c r="AV7" s="107">
        <v>5</v>
      </c>
      <c r="AW7" s="77">
        <v>1</v>
      </c>
      <c r="AX7" s="85">
        <v>9</v>
      </c>
      <c r="AY7" s="113">
        <f t="shared" si="14"/>
        <v>165</v>
      </c>
      <c r="AZ7" s="97">
        <v>3</v>
      </c>
    </row>
    <row r="8" spans="1:52" ht="12" customHeight="1">
      <c r="A8" s="71" t="s">
        <v>119</v>
      </c>
      <c r="B8" s="84">
        <v>247</v>
      </c>
      <c r="C8" s="84">
        <v>692</v>
      </c>
      <c r="D8" s="84">
        <v>45</v>
      </c>
      <c r="E8" s="84">
        <v>0</v>
      </c>
      <c r="F8" s="84">
        <v>1</v>
      </c>
      <c r="G8" s="99">
        <v>0</v>
      </c>
      <c r="H8" s="111">
        <v>30</v>
      </c>
      <c r="I8" s="83">
        <f t="shared" si="0"/>
        <v>1.445086705202312</v>
      </c>
      <c r="J8" s="112">
        <v>2</v>
      </c>
      <c r="K8" s="82">
        <f t="shared" si="1"/>
        <v>-1</v>
      </c>
      <c r="L8" s="111">
        <v>4</v>
      </c>
      <c r="M8" s="84">
        <v>5</v>
      </c>
      <c r="N8" s="84">
        <v>5</v>
      </c>
      <c r="O8" s="99">
        <f t="shared" si="2"/>
        <v>100</v>
      </c>
      <c r="P8" s="111">
        <v>1</v>
      </c>
      <c r="Q8" s="84">
        <v>0</v>
      </c>
      <c r="R8" s="86">
        <f t="shared" si="3"/>
        <v>0</v>
      </c>
      <c r="S8" s="85">
        <v>30</v>
      </c>
      <c r="T8" s="80">
        <v>17</v>
      </c>
      <c r="U8" s="99">
        <f t="shared" si="4"/>
        <v>24.56647398843931</v>
      </c>
      <c r="V8" s="85">
        <v>4</v>
      </c>
      <c r="W8" s="77">
        <v>122700</v>
      </c>
      <c r="X8" s="103">
        <f t="shared" si="5"/>
        <v>177.3121387283237</v>
      </c>
      <c r="Y8" s="85">
        <v>13</v>
      </c>
      <c r="Z8" s="77">
        <v>549000</v>
      </c>
      <c r="AA8" s="105">
        <f t="shared" si="6"/>
        <v>22.349726775956285</v>
      </c>
      <c r="AB8" s="85">
        <v>5</v>
      </c>
      <c r="AC8" s="77">
        <v>3000</v>
      </c>
      <c r="AD8" s="77">
        <v>27900</v>
      </c>
      <c r="AE8" s="72">
        <f t="shared" si="7"/>
        <v>30900</v>
      </c>
      <c r="AF8" s="103">
        <f t="shared" si="8"/>
        <v>44.653179190751445</v>
      </c>
      <c r="AG8" s="85">
        <v>14</v>
      </c>
      <c r="AH8" s="77">
        <v>373</v>
      </c>
      <c r="AI8" s="77">
        <v>144</v>
      </c>
      <c r="AJ8" s="87">
        <f t="shared" si="9"/>
        <v>151.01214574898785</v>
      </c>
      <c r="AK8" s="87">
        <f t="shared" si="10"/>
        <v>58.2995951417004</v>
      </c>
      <c r="AL8" s="108">
        <v>5</v>
      </c>
      <c r="AM8" s="108">
        <v>5</v>
      </c>
      <c r="AN8" s="77">
        <v>98280</v>
      </c>
      <c r="AO8" s="87">
        <f t="shared" si="11"/>
        <v>682.5</v>
      </c>
      <c r="AP8" s="107">
        <v>9</v>
      </c>
      <c r="AQ8" s="87">
        <f t="shared" si="12"/>
        <v>397.89473684210526</v>
      </c>
      <c r="AR8" s="107">
        <v>5</v>
      </c>
      <c r="AS8" s="80">
        <v>3</v>
      </c>
      <c r="AT8" s="77">
        <v>700</v>
      </c>
      <c r="AU8" s="87">
        <f t="shared" si="13"/>
        <v>2834.008097165992</v>
      </c>
      <c r="AV8" s="107">
        <v>11</v>
      </c>
      <c r="AW8" s="77">
        <v>0</v>
      </c>
      <c r="AX8" s="85">
        <v>30</v>
      </c>
      <c r="AY8" s="113">
        <f t="shared" si="14"/>
        <v>168</v>
      </c>
      <c r="AZ8" s="97">
        <v>4</v>
      </c>
    </row>
    <row r="9" spans="1:52" ht="12" customHeight="1">
      <c r="A9" s="72" t="s">
        <v>41</v>
      </c>
      <c r="B9" s="82">
        <v>219</v>
      </c>
      <c r="C9" s="82">
        <v>535</v>
      </c>
      <c r="D9" s="82">
        <v>41</v>
      </c>
      <c r="E9" s="82">
        <v>0</v>
      </c>
      <c r="F9" s="82">
        <v>3</v>
      </c>
      <c r="G9" s="99">
        <v>0</v>
      </c>
      <c r="H9" s="110">
        <v>30</v>
      </c>
      <c r="I9" s="83">
        <f t="shared" si="0"/>
        <v>5.607476635514018</v>
      </c>
      <c r="J9" s="112">
        <v>17</v>
      </c>
      <c r="K9" s="82">
        <f t="shared" si="1"/>
        <v>-3</v>
      </c>
      <c r="L9" s="110">
        <v>6</v>
      </c>
      <c r="M9" s="82">
        <v>4</v>
      </c>
      <c r="N9" s="82">
        <v>4</v>
      </c>
      <c r="O9" s="99">
        <f t="shared" si="2"/>
        <v>100</v>
      </c>
      <c r="P9" s="111">
        <v>1</v>
      </c>
      <c r="Q9" s="84">
        <v>0</v>
      </c>
      <c r="R9" s="86">
        <f t="shared" si="3"/>
        <v>0</v>
      </c>
      <c r="S9" s="85">
        <v>30</v>
      </c>
      <c r="T9" s="80">
        <v>8</v>
      </c>
      <c r="U9" s="99">
        <f t="shared" si="4"/>
        <v>14.953271028037383</v>
      </c>
      <c r="V9" s="85">
        <v>9</v>
      </c>
      <c r="W9" s="77">
        <v>101200</v>
      </c>
      <c r="X9" s="103">
        <f t="shared" si="5"/>
        <v>189.15887850467288</v>
      </c>
      <c r="Y9" s="85">
        <v>11</v>
      </c>
      <c r="Z9" s="77">
        <v>565500</v>
      </c>
      <c r="AA9" s="105">
        <f t="shared" si="6"/>
        <v>17.895667550839963</v>
      </c>
      <c r="AB9" s="85">
        <v>11</v>
      </c>
      <c r="AC9" s="77">
        <v>1000</v>
      </c>
      <c r="AD9" s="77">
        <v>10900</v>
      </c>
      <c r="AE9" s="72">
        <f t="shared" si="7"/>
        <v>11900</v>
      </c>
      <c r="AF9" s="103">
        <f t="shared" si="8"/>
        <v>22.242990654205606</v>
      </c>
      <c r="AG9" s="85">
        <v>8</v>
      </c>
      <c r="AH9" s="77">
        <v>427</v>
      </c>
      <c r="AI9" s="77">
        <v>187</v>
      </c>
      <c r="AJ9" s="87">
        <f t="shared" si="9"/>
        <v>194.97716894977168</v>
      </c>
      <c r="AK9" s="87">
        <f t="shared" si="10"/>
        <v>85.38812785388129</v>
      </c>
      <c r="AL9" s="108">
        <v>2</v>
      </c>
      <c r="AM9" s="108">
        <v>1</v>
      </c>
      <c r="AN9" s="77">
        <v>120010</v>
      </c>
      <c r="AO9" s="87">
        <f t="shared" si="11"/>
        <v>641.7647058823529</v>
      </c>
      <c r="AP9" s="107">
        <v>16</v>
      </c>
      <c r="AQ9" s="87">
        <f t="shared" si="12"/>
        <v>547.9908675799087</v>
      </c>
      <c r="AR9" s="107">
        <v>1</v>
      </c>
      <c r="AS9" s="80">
        <v>1</v>
      </c>
      <c r="AT9" s="77">
        <v>300</v>
      </c>
      <c r="AU9" s="87">
        <f t="shared" si="13"/>
        <v>1369.86301369863</v>
      </c>
      <c r="AV9" s="107">
        <v>23</v>
      </c>
      <c r="AW9" s="77">
        <v>5</v>
      </c>
      <c r="AX9" s="85">
        <v>5</v>
      </c>
      <c r="AY9" s="113">
        <f t="shared" si="14"/>
        <v>171</v>
      </c>
      <c r="AZ9" s="97">
        <v>5</v>
      </c>
    </row>
    <row r="10" spans="1:52" ht="12" customHeight="1">
      <c r="A10" s="72" t="s">
        <v>36</v>
      </c>
      <c r="B10" s="82">
        <v>240</v>
      </c>
      <c r="C10" s="82">
        <v>616</v>
      </c>
      <c r="D10" s="82">
        <v>152</v>
      </c>
      <c r="E10" s="82">
        <v>2</v>
      </c>
      <c r="F10" s="82">
        <v>1</v>
      </c>
      <c r="G10" s="99">
        <f>D10/E10</f>
        <v>76</v>
      </c>
      <c r="H10" s="110">
        <v>15</v>
      </c>
      <c r="I10" s="83">
        <f t="shared" si="0"/>
        <v>1.6233766233766236</v>
      </c>
      <c r="J10" s="112">
        <v>3</v>
      </c>
      <c r="K10" s="82">
        <f t="shared" si="1"/>
        <v>1</v>
      </c>
      <c r="L10" s="110">
        <v>2</v>
      </c>
      <c r="M10" s="82">
        <v>9</v>
      </c>
      <c r="N10" s="82">
        <v>2</v>
      </c>
      <c r="O10" s="99">
        <f t="shared" si="2"/>
        <v>22.22222222222222</v>
      </c>
      <c r="P10" s="111">
        <v>15</v>
      </c>
      <c r="Q10" s="84">
        <v>0</v>
      </c>
      <c r="R10" s="86">
        <f t="shared" si="3"/>
        <v>0</v>
      </c>
      <c r="S10" s="85">
        <v>30</v>
      </c>
      <c r="T10" s="80">
        <v>6</v>
      </c>
      <c r="U10" s="99">
        <f t="shared" si="4"/>
        <v>9.74025974025974</v>
      </c>
      <c r="V10" s="85">
        <v>13</v>
      </c>
      <c r="W10" s="77">
        <v>67400</v>
      </c>
      <c r="X10" s="103">
        <f t="shared" si="5"/>
        <v>109.41558441558442</v>
      </c>
      <c r="Y10" s="85">
        <v>23</v>
      </c>
      <c r="Z10" s="77">
        <v>427000</v>
      </c>
      <c r="AA10" s="105">
        <f t="shared" si="6"/>
        <v>15.784543325526931</v>
      </c>
      <c r="AB10" s="85">
        <v>13</v>
      </c>
      <c r="AC10" s="77">
        <v>1100</v>
      </c>
      <c r="AD10" s="77">
        <v>7400</v>
      </c>
      <c r="AE10" s="72">
        <f t="shared" si="7"/>
        <v>8500</v>
      </c>
      <c r="AF10" s="103">
        <f t="shared" si="8"/>
        <v>13.7987012987013</v>
      </c>
      <c r="AG10" s="85">
        <v>3</v>
      </c>
      <c r="AH10" s="77">
        <v>284</v>
      </c>
      <c r="AI10" s="77">
        <v>95</v>
      </c>
      <c r="AJ10" s="87">
        <f t="shared" si="9"/>
        <v>118.33333333333333</v>
      </c>
      <c r="AK10" s="87">
        <f t="shared" si="10"/>
        <v>39.58333333333333</v>
      </c>
      <c r="AL10" s="108">
        <v>7</v>
      </c>
      <c r="AM10" s="108">
        <v>13</v>
      </c>
      <c r="AN10" s="77">
        <v>66080</v>
      </c>
      <c r="AO10" s="87">
        <f t="shared" si="11"/>
        <v>695.578947368421</v>
      </c>
      <c r="AP10" s="107">
        <v>5</v>
      </c>
      <c r="AQ10" s="87">
        <f t="shared" si="12"/>
        <v>275.3333333333333</v>
      </c>
      <c r="AR10" s="107">
        <v>11</v>
      </c>
      <c r="AS10" s="80">
        <v>3</v>
      </c>
      <c r="AT10" s="77">
        <v>650</v>
      </c>
      <c r="AU10" s="87">
        <f t="shared" si="13"/>
        <v>2708.3333333333335</v>
      </c>
      <c r="AV10" s="107">
        <v>12</v>
      </c>
      <c r="AW10" s="77">
        <v>2</v>
      </c>
      <c r="AX10" s="85">
        <v>8</v>
      </c>
      <c r="AY10" s="113">
        <f t="shared" si="14"/>
        <v>173</v>
      </c>
      <c r="AZ10" s="97">
        <v>6</v>
      </c>
    </row>
    <row r="11" spans="1:52" ht="12" customHeight="1">
      <c r="A11" s="71" t="s">
        <v>72</v>
      </c>
      <c r="B11" s="84">
        <v>185</v>
      </c>
      <c r="C11" s="84">
        <v>507</v>
      </c>
      <c r="D11" s="84">
        <v>44</v>
      </c>
      <c r="E11" s="84">
        <v>1</v>
      </c>
      <c r="F11" s="84">
        <v>4</v>
      </c>
      <c r="G11" s="99">
        <f>D11/E11</f>
        <v>44</v>
      </c>
      <c r="H11" s="111">
        <v>8</v>
      </c>
      <c r="I11" s="83">
        <f t="shared" si="0"/>
        <v>7.889546351084813</v>
      </c>
      <c r="J11" s="112">
        <v>21</v>
      </c>
      <c r="K11" s="82">
        <f t="shared" si="1"/>
        <v>-3</v>
      </c>
      <c r="L11" s="111">
        <v>6</v>
      </c>
      <c r="M11" s="84">
        <v>5</v>
      </c>
      <c r="N11" s="84">
        <v>3</v>
      </c>
      <c r="O11" s="99">
        <f t="shared" si="2"/>
        <v>60</v>
      </c>
      <c r="P11" s="111">
        <v>10</v>
      </c>
      <c r="Q11" s="84">
        <v>0</v>
      </c>
      <c r="R11" s="86">
        <f t="shared" si="3"/>
        <v>0</v>
      </c>
      <c r="S11" s="85">
        <v>30</v>
      </c>
      <c r="T11" s="80">
        <v>12</v>
      </c>
      <c r="U11" s="99">
        <f t="shared" si="4"/>
        <v>23.668639053254438</v>
      </c>
      <c r="V11" s="85">
        <v>5</v>
      </c>
      <c r="W11" s="77">
        <v>101000</v>
      </c>
      <c r="X11" s="103">
        <f t="shared" si="5"/>
        <v>199.21104536489153</v>
      </c>
      <c r="Y11" s="85">
        <v>9</v>
      </c>
      <c r="Z11" s="77">
        <v>646500</v>
      </c>
      <c r="AA11" s="105">
        <f t="shared" si="6"/>
        <v>15.622583139984533</v>
      </c>
      <c r="AB11" s="85">
        <v>14</v>
      </c>
      <c r="AC11" s="77">
        <v>2900</v>
      </c>
      <c r="AD11" s="77">
        <v>20200</v>
      </c>
      <c r="AE11" s="72">
        <f t="shared" si="7"/>
        <v>23100</v>
      </c>
      <c r="AF11" s="103">
        <f t="shared" si="8"/>
        <v>45.562130177514796</v>
      </c>
      <c r="AG11" s="85">
        <v>16</v>
      </c>
      <c r="AH11" s="77">
        <v>383</v>
      </c>
      <c r="AI11" s="77">
        <v>143</v>
      </c>
      <c r="AJ11" s="87">
        <f t="shared" si="9"/>
        <v>207.02702702702703</v>
      </c>
      <c r="AK11" s="87">
        <f t="shared" si="10"/>
        <v>77.29729729729729</v>
      </c>
      <c r="AL11" s="108">
        <v>1</v>
      </c>
      <c r="AM11" s="108">
        <v>2</v>
      </c>
      <c r="AN11" s="77">
        <v>88495</v>
      </c>
      <c r="AO11" s="87">
        <f t="shared" si="11"/>
        <v>618.8461538461538</v>
      </c>
      <c r="AP11" s="107">
        <v>18</v>
      </c>
      <c r="AQ11" s="87">
        <f t="shared" si="12"/>
        <v>478.35135135135135</v>
      </c>
      <c r="AR11" s="107">
        <v>2</v>
      </c>
      <c r="AS11" s="80">
        <v>4</v>
      </c>
      <c r="AT11" s="77">
        <v>2600</v>
      </c>
      <c r="AU11" s="87">
        <f t="shared" si="13"/>
        <v>14054.054054054055</v>
      </c>
      <c r="AV11" s="107">
        <v>1</v>
      </c>
      <c r="AW11" s="77">
        <v>0</v>
      </c>
      <c r="AX11" s="85">
        <v>30</v>
      </c>
      <c r="AY11" s="113">
        <f t="shared" si="14"/>
        <v>173</v>
      </c>
      <c r="AZ11" s="97">
        <v>6</v>
      </c>
    </row>
    <row r="12" spans="1:52" ht="12" customHeight="1">
      <c r="A12" s="72" t="s">
        <v>35</v>
      </c>
      <c r="B12" s="82">
        <v>316</v>
      </c>
      <c r="C12" s="82">
        <v>813</v>
      </c>
      <c r="D12" s="82">
        <v>102</v>
      </c>
      <c r="E12" s="82">
        <v>4</v>
      </c>
      <c r="F12" s="82">
        <v>4</v>
      </c>
      <c r="G12" s="99">
        <f>D12/E12</f>
        <v>25.5</v>
      </c>
      <c r="H12" s="110">
        <v>4</v>
      </c>
      <c r="I12" s="83">
        <f>F12/C12*1000</f>
        <v>4.920049200492005</v>
      </c>
      <c r="J12" s="112">
        <v>14</v>
      </c>
      <c r="K12" s="82">
        <f>E12-F12</f>
        <v>0</v>
      </c>
      <c r="L12" s="110">
        <v>3</v>
      </c>
      <c r="M12" s="82">
        <v>15</v>
      </c>
      <c r="N12" s="82">
        <v>8</v>
      </c>
      <c r="O12" s="99">
        <f>N12/M12*100</f>
        <v>53.333333333333336</v>
      </c>
      <c r="P12" s="110">
        <v>11</v>
      </c>
      <c r="Q12" s="82">
        <v>88</v>
      </c>
      <c r="R12" s="86">
        <f>Q12/C12</f>
        <v>0.10824108241082411</v>
      </c>
      <c r="S12" s="110">
        <v>3</v>
      </c>
      <c r="T12" s="79">
        <v>8</v>
      </c>
      <c r="U12" s="99">
        <f>T12/C12*1000</f>
        <v>9.84009840098401</v>
      </c>
      <c r="V12" s="110">
        <v>13</v>
      </c>
      <c r="W12" s="72">
        <v>69300</v>
      </c>
      <c r="X12" s="103">
        <f>W12/C12</f>
        <v>85.23985239852398</v>
      </c>
      <c r="Y12" s="110">
        <v>24</v>
      </c>
      <c r="Z12" s="72">
        <v>783500</v>
      </c>
      <c r="AA12" s="105">
        <f>W12/Z12*100</f>
        <v>8.844926611359286</v>
      </c>
      <c r="AB12" s="110">
        <v>26</v>
      </c>
      <c r="AC12" s="72">
        <v>11900</v>
      </c>
      <c r="AD12" s="72">
        <v>25700</v>
      </c>
      <c r="AE12" s="72">
        <f>AC12+AD12</f>
        <v>37600</v>
      </c>
      <c r="AF12" s="103">
        <f>AE12/C12</f>
        <v>46.248462484624845</v>
      </c>
      <c r="AG12" s="111">
        <v>17</v>
      </c>
      <c r="AH12" s="80">
        <v>310</v>
      </c>
      <c r="AI12" s="80">
        <v>83</v>
      </c>
      <c r="AJ12" s="87">
        <f>AH12/B12*100</f>
        <v>98.10126582278481</v>
      </c>
      <c r="AK12" s="87">
        <f>AI12/B12*100</f>
        <v>26.265822784810126</v>
      </c>
      <c r="AL12" s="108">
        <v>10</v>
      </c>
      <c r="AM12" s="108">
        <v>18</v>
      </c>
      <c r="AN12" s="80">
        <v>56890</v>
      </c>
      <c r="AO12" s="87">
        <f>AN12/AI12</f>
        <v>685.4216867469879</v>
      </c>
      <c r="AP12" s="107">
        <v>8</v>
      </c>
      <c r="AQ12" s="87">
        <f>AN12/B12</f>
        <v>180.03164556962025</v>
      </c>
      <c r="AR12" s="107">
        <v>17</v>
      </c>
      <c r="AS12" s="80">
        <v>5</v>
      </c>
      <c r="AT12" s="80">
        <v>1500</v>
      </c>
      <c r="AU12" s="87">
        <f>AT12/B12*1000</f>
        <v>4746.835443037975</v>
      </c>
      <c r="AV12" s="109">
        <v>6</v>
      </c>
      <c r="AW12" s="80">
        <v>11</v>
      </c>
      <c r="AX12" s="85">
        <v>1</v>
      </c>
      <c r="AY12" s="113">
        <f>H12+J12+L12+P12+S12+V12+Y12+AB12+AG12+AL12+AM12+AP12+AR12+AV12+AX12</f>
        <v>175</v>
      </c>
      <c r="AZ12" s="97">
        <v>7</v>
      </c>
    </row>
    <row r="13" spans="1:52" ht="12.75">
      <c r="A13" s="72" t="s">
        <v>118</v>
      </c>
      <c r="B13" s="82">
        <v>336</v>
      </c>
      <c r="C13" s="82">
        <v>803</v>
      </c>
      <c r="D13" s="82">
        <v>74</v>
      </c>
      <c r="E13" s="82">
        <v>1</v>
      </c>
      <c r="F13" s="82">
        <v>4</v>
      </c>
      <c r="G13" s="99">
        <f>D13/E13</f>
        <v>74</v>
      </c>
      <c r="H13" s="110">
        <v>14</v>
      </c>
      <c r="I13" s="83">
        <f>F13/C13*1000</f>
        <v>4.981320049813201</v>
      </c>
      <c r="J13" s="112">
        <v>15</v>
      </c>
      <c r="K13" s="82">
        <f>E13-F13</f>
        <v>-3</v>
      </c>
      <c r="L13" s="110">
        <v>6</v>
      </c>
      <c r="M13" s="82">
        <v>11</v>
      </c>
      <c r="N13" s="82">
        <v>11</v>
      </c>
      <c r="O13" s="99">
        <f>N13/M13*100</f>
        <v>100</v>
      </c>
      <c r="P13" s="111">
        <v>1</v>
      </c>
      <c r="Q13" s="84">
        <v>82</v>
      </c>
      <c r="R13" s="86">
        <f>Q13/C13</f>
        <v>0.10211706102117062</v>
      </c>
      <c r="S13" s="85">
        <v>4</v>
      </c>
      <c r="T13" s="80">
        <v>161</v>
      </c>
      <c r="U13" s="99">
        <f>T13/C13*1000</f>
        <v>200.49813200498133</v>
      </c>
      <c r="V13" s="85">
        <v>1</v>
      </c>
      <c r="W13" s="77">
        <v>93700</v>
      </c>
      <c r="X13" s="103">
        <f>W13/C13</f>
        <v>116.68742216687423</v>
      </c>
      <c r="Y13" s="85">
        <v>21</v>
      </c>
      <c r="Z13" s="77">
        <v>963000</v>
      </c>
      <c r="AA13" s="105">
        <f>W13/Z13*100</f>
        <v>9.73001038421599</v>
      </c>
      <c r="AB13" s="85">
        <v>22</v>
      </c>
      <c r="AC13" s="77">
        <v>18100</v>
      </c>
      <c r="AD13" s="77">
        <v>56800</v>
      </c>
      <c r="AE13" s="72">
        <f>AC13+AD13</f>
        <v>74900</v>
      </c>
      <c r="AF13" s="103">
        <f>AE13/C13</f>
        <v>93.27521793275218</v>
      </c>
      <c r="AG13" s="85">
        <v>28</v>
      </c>
      <c r="AH13" s="77">
        <v>324</v>
      </c>
      <c r="AI13" s="77">
        <v>96</v>
      </c>
      <c r="AJ13" s="87">
        <f>AH13/B13*100</f>
        <v>96.42857142857143</v>
      </c>
      <c r="AK13" s="87">
        <f>AI13/B13*100</f>
        <v>28.57142857142857</v>
      </c>
      <c r="AL13" s="108">
        <v>11</v>
      </c>
      <c r="AM13" s="108">
        <v>16</v>
      </c>
      <c r="AN13" s="77">
        <v>68455</v>
      </c>
      <c r="AO13" s="87">
        <f>AN13/AI13</f>
        <v>713.0729166666666</v>
      </c>
      <c r="AP13" s="107">
        <v>3</v>
      </c>
      <c r="AQ13" s="87">
        <f>AN13/B13</f>
        <v>203.73511904761904</v>
      </c>
      <c r="AR13" s="107">
        <v>14</v>
      </c>
      <c r="AS13" s="80">
        <v>3</v>
      </c>
      <c r="AT13" s="77">
        <v>500</v>
      </c>
      <c r="AU13" s="87">
        <f>AT13/B13*1000</f>
        <v>1488.095238095238</v>
      </c>
      <c r="AV13" s="107">
        <v>22</v>
      </c>
      <c r="AW13" s="77">
        <v>1</v>
      </c>
      <c r="AX13" s="85">
        <v>9</v>
      </c>
      <c r="AY13" s="113">
        <f>H13+J13+L13+P13+S13+V13+Y13+AB13+AG13+AL13+AM13+AP13+AR13+AV13+AX13</f>
        <v>187</v>
      </c>
      <c r="AZ13" s="97">
        <v>8</v>
      </c>
    </row>
    <row r="14" spans="1:52" ht="12.75">
      <c r="A14" s="72" t="s">
        <v>39</v>
      </c>
      <c r="B14" s="82">
        <v>201</v>
      </c>
      <c r="C14" s="82">
        <v>457</v>
      </c>
      <c r="D14" s="82">
        <v>87</v>
      </c>
      <c r="E14" s="82">
        <v>0</v>
      </c>
      <c r="F14" s="82">
        <v>1</v>
      </c>
      <c r="G14" s="99">
        <v>0</v>
      </c>
      <c r="H14" s="110">
        <v>30</v>
      </c>
      <c r="I14" s="83">
        <f aca="true" t="shared" si="15" ref="I14:I35">F14/C14*1000</f>
        <v>2.1881838074398248</v>
      </c>
      <c r="J14" s="112">
        <v>5</v>
      </c>
      <c r="K14" s="82">
        <f aca="true" t="shared" si="16" ref="K14:K35">E14-F14</f>
        <v>-1</v>
      </c>
      <c r="L14" s="110">
        <v>4</v>
      </c>
      <c r="M14" s="82">
        <v>8</v>
      </c>
      <c r="N14" s="82">
        <v>7</v>
      </c>
      <c r="O14" s="99">
        <f aca="true" t="shared" si="17" ref="O14:O35">N14/M14*100</f>
        <v>87.5</v>
      </c>
      <c r="P14" s="111">
        <v>3</v>
      </c>
      <c r="Q14" s="84">
        <v>0</v>
      </c>
      <c r="R14" s="86">
        <f aca="true" t="shared" si="18" ref="R14:R35">Q14/C14</f>
        <v>0</v>
      </c>
      <c r="S14" s="85">
        <v>30</v>
      </c>
      <c r="T14" s="80">
        <v>10</v>
      </c>
      <c r="U14" s="99">
        <f aca="true" t="shared" si="19" ref="U14:U35">T14/C14*1000</f>
        <v>21.88183807439825</v>
      </c>
      <c r="V14" s="85">
        <v>6</v>
      </c>
      <c r="W14" s="77">
        <v>89400</v>
      </c>
      <c r="X14" s="103">
        <f aca="true" t="shared" si="20" ref="X14:X35">W14/C14</f>
        <v>195.62363238512035</v>
      </c>
      <c r="Y14" s="85">
        <v>10</v>
      </c>
      <c r="Z14" s="77">
        <v>587500</v>
      </c>
      <c r="AA14" s="105">
        <f aca="true" t="shared" si="21" ref="AA14:AA35">W14/Z14*100</f>
        <v>15.217021276595744</v>
      </c>
      <c r="AB14" s="85">
        <v>15</v>
      </c>
      <c r="AC14" s="77">
        <v>3900</v>
      </c>
      <c r="AD14" s="77">
        <v>4900</v>
      </c>
      <c r="AE14" s="72">
        <f aca="true" t="shared" si="22" ref="AE14:AE35">AC14+AD14</f>
        <v>8800</v>
      </c>
      <c r="AF14" s="103">
        <f aca="true" t="shared" si="23" ref="AF14:AF35">AE14/C14</f>
        <v>19.25601750547046</v>
      </c>
      <c r="AG14" s="85">
        <v>7</v>
      </c>
      <c r="AH14" s="77">
        <v>187</v>
      </c>
      <c r="AI14" s="77">
        <v>89</v>
      </c>
      <c r="AJ14" s="87">
        <f aca="true" t="shared" si="24" ref="AJ14:AJ35">AH14/B14*100</f>
        <v>93.03482587064677</v>
      </c>
      <c r="AK14" s="87">
        <f aca="true" t="shared" si="25" ref="AK14:AK35">AI14/B14*100</f>
        <v>44.27860696517413</v>
      </c>
      <c r="AL14" s="108">
        <v>13</v>
      </c>
      <c r="AM14" s="108">
        <v>10</v>
      </c>
      <c r="AN14" s="77">
        <v>57360</v>
      </c>
      <c r="AO14" s="87">
        <f aca="true" t="shared" si="26" ref="AO14:AO35">AN14/AI14</f>
        <v>644.4943820224719</v>
      </c>
      <c r="AP14" s="107">
        <v>15</v>
      </c>
      <c r="AQ14" s="87">
        <f aca="true" t="shared" si="27" ref="AQ14:AQ35">AN14/B14</f>
        <v>285.3731343283582</v>
      </c>
      <c r="AR14" s="107">
        <v>10</v>
      </c>
      <c r="AS14" s="80">
        <v>2</v>
      </c>
      <c r="AT14" s="77">
        <v>200</v>
      </c>
      <c r="AU14" s="87">
        <f aca="true" t="shared" si="28" ref="AU14:AU35">AT14/B14*1000</f>
        <v>995.0248756218906</v>
      </c>
      <c r="AV14" s="107">
        <v>24</v>
      </c>
      <c r="AW14" s="77">
        <v>1</v>
      </c>
      <c r="AX14" s="85">
        <v>9</v>
      </c>
      <c r="AY14" s="113">
        <f aca="true" t="shared" si="29" ref="AY14:AY34">H14+J14+L14+P14+S14+V14+Y14+AB14+AG14+AL14+AM14+AP14+AR14+AV14+AX14</f>
        <v>191</v>
      </c>
      <c r="AZ14" s="97">
        <v>9</v>
      </c>
    </row>
    <row r="15" spans="1:52" ht="12.75">
      <c r="A15" s="71" t="s">
        <v>48</v>
      </c>
      <c r="B15" s="84">
        <v>260</v>
      </c>
      <c r="C15" s="84">
        <v>701</v>
      </c>
      <c r="D15" s="84">
        <v>100</v>
      </c>
      <c r="E15" s="84">
        <v>2</v>
      </c>
      <c r="F15" s="84">
        <v>2</v>
      </c>
      <c r="G15" s="99">
        <f>D15/E15</f>
        <v>50</v>
      </c>
      <c r="H15" s="111">
        <v>10</v>
      </c>
      <c r="I15" s="83">
        <f>F15/C15*1000</f>
        <v>2.8530670470756063</v>
      </c>
      <c r="J15" s="112">
        <v>8</v>
      </c>
      <c r="K15" s="82">
        <f>E15-F15</f>
        <v>0</v>
      </c>
      <c r="L15" s="111">
        <v>3</v>
      </c>
      <c r="M15" s="84">
        <v>8</v>
      </c>
      <c r="N15" s="84">
        <v>8</v>
      </c>
      <c r="O15" s="99">
        <f>N15/M15*100</f>
        <v>100</v>
      </c>
      <c r="P15" s="111">
        <v>1</v>
      </c>
      <c r="Q15" s="84">
        <v>0</v>
      </c>
      <c r="R15" s="86">
        <f>Q15/C15</f>
        <v>0</v>
      </c>
      <c r="S15" s="85">
        <v>30</v>
      </c>
      <c r="T15" s="80">
        <v>3</v>
      </c>
      <c r="U15" s="99">
        <f>T15/C15*1000</f>
        <v>4.279600570613409</v>
      </c>
      <c r="V15" s="85">
        <v>18</v>
      </c>
      <c r="W15" s="77">
        <v>256000</v>
      </c>
      <c r="X15" s="103">
        <f>W15/C15</f>
        <v>365.1925820256776</v>
      </c>
      <c r="Y15" s="85">
        <v>4</v>
      </c>
      <c r="Z15" s="77">
        <v>1285500</v>
      </c>
      <c r="AA15" s="105">
        <f>W15/Z15*100</f>
        <v>19.914430182808246</v>
      </c>
      <c r="AB15" s="85">
        <v>9</v>
      </c>
      <c r="AC15" s="77">
        <v>19500</v>
      </c>
      <c r="AD15" s="77">
        <v>38300</v>
      </c>
      <c r="AE15" s="72">
        <f>AC15+AD15</f>
        <v>57800</v>
      </c>
      <c r="AF15" s="103">
        <f>AE15/C15</f>
        <v>82.45363766048501</v>
      </c>
      <c r="AG15" s="85">
        <v>26</v>
      </c>
      <c r="AH15" s="77">
        <v>345</v>
      </c>
      <c r="AI15" s="77">
        <v>165</v>
      </c>
      <c r="AJ15" s="87">
        <f>AH15/B15*100</f>
        <v>132.69230769230768</v>
      </c>
      <c r="AK15" s="87">
        <f>AI15/B15*100</f>
        <v>63.46153846153846</v>
      </c>
      <c r="AL15" s="108">
        <v>6</v>
      </c>
      <c r="AM15" s="108">
        <v>4</v>
      </c>
      <c r="AN15" s="77">
        <v>107810</v>
      </c>
      <c r="AO15" s="87">
        <f>AN15/AI15</f>
        <v>653.3939393939394</v>
      </c>
      <c r="AP15" s="107">
        <v>13</v>
      </c>
      <c r="AQ15" s="87">
        <f>AN15/B15</f>
        <v>414.65384615384613</v>
      </c>
      <c r="AR15" s="107">
        <v>4</v>
      </c>
      <c r="AS15" s="80">
        <v>2</v>
      </c>
      <c r="AT15" s="77">
        <v>200</v>
      </c>
      <c r="AU15" s="87">
        <f>AT15/B15*1000</f>
        <v>769.2307692307693</v>
      </c>
      <c r="AV15" s="107">
        <v>25</v>
      </c>
      <c r="AW15" s="77">
        <v>0</v>
      </c>
      <c r="AX15" s="85">
        <v>30</v>
      </c>
      <c r="AY15" s="113">
        <f>H15+J15+L15+P15+S15+V15+Y15+AB15+AG15+AL15+AM15+AP15+AR15+AV15+AX15</f>
        <v>191</v>
      </c>
      <c r="AZ15" s="97">
        <v>9</v>
      </c>
    </row>
    <row r="16" spans="1:52" ht="12.75">
      <c r="A16" s="71" t="s">
        <v>57</v>
      </c>
      <c r="B16" s="84">
        <v>339</v>
      </c>
      <c r="C16" s="84">
        <v>978</v>
      </c>
      <c r="D16" s="84">
        <v>106</v>
      </c>
      <c r="E16" s="84">
        <v>2</v>
      </c>
      <c r="F16" s="84">
        <v>3</v>
      </c>
      <c r="G16" s="99">
        <f>D16/E16</f>
        <v>53</v>
      </c>
      <c r="H16" s="111">
        <v>11</v>
      </c>
      <c r="I16" s="83">
        <f>F16/C16*1000</f>
        <v>3.067484662576687</v>
      </c>
      <c r="J16" s="112">
        <v>9</v>
      </c>
      <c r="K16" s="82">
        <f>E16-F16</f>
        <v>-1</v>
      </c>
      <c r="L16" s="111">
        <v>4</v>
      </c>
      <c r="M16" s="84">
        <v>9</v>
      </c>
      <c r="N16" s="84">
        <v>6</v>
      </c>
      <c r="O16" s="99">
        <f>N16/M16*100</f>
        <v>66.66666666666666</v>
      </c>
      <c r="P16" s="111">
        <v>8</v>
      </c>
      <c r="Q16" s="84">
        <v>0</v>
      </c>
      <c r="R16" s="86">
        <f>Q16/C16</f>
        <v>0</v>
      </c>
      <c r="S16" s="85">
        <v>30</v>
      </c>
      <c r="T16" s="80">
        <v>18</v>
      </c>
      <c r="U16" s="99">
        <f>T16/C16*1000</f>
        <v>18.404907975460123</v>
      </c>
      <c r="V16" s="85">
        <v>8</v>
      </c>
      <c r="W16" s="77">
        <v>195800</v>
      </c>
      <c r="X16" s="103">
        <f>W16/C16</f>
        <v>200.20449897750512</v>
      </c>
      <c r="Y16" s="85">
        <v>8</v>
      </c>
      <c r="Z16" s="77">
        <v>951000</v>
      </c>
      <c r="AA16" s="105">
        <f>W16/Z16*100</f>
        <v>20.588853838065194</v>
      </c>
      <c r="AB16" s="85">
        <v>7</v>
      </c>
      <c r="AC16" s="77">
        <v>24000</v>
      </c>
      <c r="AD16" s="77">
        <v>13300</v>
      </c>
      <c r="AE16" s="72">
        <f>AC16+AD16</f>
        <v>37300</v>
      </c>
      <c r="AF16" s="103">
        <f>AE16/C16</f>
        <v>38.13905930470348</v>
      </c>
      <c r="AG16" s="85">
        <v>12</v>
      </c>
      <c r="AH16" s="77">
        <v>160</v>
      </c>
      <c r="AI16" s="77">
        <v>43</v>
      </c>
      <c r="AJ16" s="87">
        <f>AH16/B16*100</f>
        <v>47.1976401179941</v>
      </c>
      <c r="AK16" s="87">
        <f>AI16/B16*100</f>
        <v>12.684365781710916</v>
      </c>
      <c r="AL16" s="108">
        <v>25</v>
      </c>
      <c r="AM16" s="108">
        <v>23</v>
      </c>
      <c r="AN16" s="77">
        <v>29570</v>
      </c>
      <c r="AO16" s="87">
        <f>AN16/AI16</f>
        <v>687.6744186046511</v>
      </c>
      <c r="AP16" s="107">
        <v>7</v>
      </c>
      <c r="AQ16" s="87">
        <f>AN16/B16</f>
        <v>87.22713864306785</v>
      </c>
      <c r="AR16" s="107">
        <v>24</v>
      </c>
      <c r="AS16" s="80">
        <v>2</v>
      </c>
      <c r="AT16" s="77">
        <v>800</v>
      </c>
      <c r="AU16" s="87">
        <f>AT16/B16*1000</f>
        <v>2359.882005899705</v>
      </c>
      <c r="AV16" s="107">
        <v>15</v>
      </c>
      <c r="AW16" s="77">
        <v>5</v>
      </c>
      <c r="AX16" s="85">
        <v>5</v>
      </c>
      <c r="AY16" s="113">
        <f>H16+J16+L16+P16+S16+V16+Y16+AB16+AG16+AL16+AM16+AP16+AR16+AV16+AX16</f>
        <v>196</v>
      </c>
      <c r="AZ16" s="97">
        <v>10</v>
      </c>
    </row>
    <row r="17" spans="1:52" ht="12.75">
      <c r="A17" s="71" t="s">
        <v>53</v>
      </c>
      <c r="B17" s="84">
        <v>417</v>
      </c>
      <c r="C17" s="84">
        <v>1190</v>
      </c>
      <c r="D17" s="84">
        <v>112</v>
      </c>
      <c r="E17" s="84">
        <v>5</v>
      </c>
      <c r="F17" s="84">
        <v>2</v>
      </c>
      <c r="G17" s="99">
        <f>D17/E17</f>
        <v>22.4</v>
      </c>
      <c r="H17" s="111">
        <v>2</v>
      </c>
      <c r="I17" s="83">
        <f>F17/C17*1000</f>
        <v>1.680672268907563</v>
      </c>
      <c r="J17" s="112">
        <v>4</v>
      </c>
      <c r="K17" s="82">
        <f>E17-F17</f>
        <v>3</v>
      </c>
      <c r="L17" s="111">
        <v>1</v>
      </c>
      <c r="M17" s="84">
        <v>17</v>
      </c>
      <c r="N17" s="84">
        <v>17</v>
      </c>
      <c r="O17" s="99">
        <f>N17/M17*100</f>
        <v>100</v>
      </c>
      <c r="P17" s="111">
        <v>1</v>
      </c>
      <c r="Q17" s="84">
        <v>0</v>
      </c>
      <c r="R17" s="86">
        <f>Q17/C17</f>
        <v>0</v>
      </c>
      <c r="S17" s="85">
        <v>30</v>
      </c>
      <c r="T17" s="80">
        <v>15</v>
      </c>
      <c r="U17" s="99">
        <f>T17/C17*1000</f>
        <v>12.605042016806722</v>
      </c>
      <c r="V17" s="85">
        <v>11</v>
      </c>
      <c r="W17" s="77">
        <v>90200</v>
      </c>
      <c r="X17" s="103">
        <f>W17/C17</f>
        <v>75.7983193277311</v>
      </c>
      <c r="Y17" s="85">
        <v>27</v>
      </c>
      <c r="Z17" s="77">
        <v>1008100</v>
      </c>
      <c r="AA17" s="105">
        <f>W17/Z17*100</f>
        <v>8.947525047118342</v>
      </c>
      <c r="AB17" s="85">
        <v>25</v>
      </c>
      <c r="AC17" s="77">
        <v>92200</v>
      </c>
      <c r="AD17" s="77">
        <v>44300</v>
      </c>
      <c r="AE17" s="72">
        <f>AC17+AD17</f>
        <v>136500</v>
      </c>
      <c r="AF17" s="103">
        <f>AE17/C17</f>
        <v>114.70588235294117</v>
      </c>
      <c r="AG17" s="85">
        <v>30</v>
      </c>
      <c r="AH17" s="77">
        <v>350</v>
      </c>
      <c r="AI17" s="77">
        <v>135</v>
      </c>
      <c r="AJ17" s="87">
        <f>AH17/B17*100</f>
        <v>83.93285371702638</v>
      </c>
      <c r="AK17" s="87">
        <f>AI17/B17*100</f>
        <v>32.37410071942446</v>
      </c>
      <c r="AL17" s="108">
        <v>16</v>
      </c>
      <c r="AM17" s="108">
        <v>15</v>
      </c>
      <c r="AN17" s="77">
        <v>88900</v>
      </c>
      <c r="AO17" s="87">
        <f>AN17/AI17</f>
        <v>658.5185185185185</v>
      </c>
      <c r="AP17" s="107">
        <v>12</v>
      </c>
      <c r="AQ17" s="87">
        <f>AN17/B17</f>
        <v>213.189448441247</v>
      </c>
      <c r="AR17" s="107">
        <v>13</v>
      </c>
      <c r="AS17" s="80">
        <v>5</v>
      </c>
      <c r="AT17" s="77">
        <v>1120</v>
      </c>
      <c r="AU17" s="87">
        <f>AT17/B17*1000</f>
        <v>2685.8513189448445</v>
      </c>
      <c r="AV17" s="107">
        <v>13</v>
      </c>
      <c r="AW17" s="77">
        <v>6</v>
      </c>
      <c r="AX17" s="85">
        <v>4</v>
      </c>
      <c r="AY17" s="113">
        <f>H17+J17+L17+P17+S17+V17+Y17+AB17+AG17+AL17+AM17+AP17+AR17+AV17+AX17</f>
        <v>204</v>
      </c>
      <c r="AZ17" s="97">
        <v>11</v>
      </c>
    </row>
    <row r="18" spans="1:52" ht="12.75">
      <c r="A18" s="71" t="s">
        <v>50</v>
      </c>
      <c r="B18" s="84">
        <v>276</v>
      </c>
      <c r="C18" s="84">
        <v>578</v>
      </c>
      <c r="D18" s="84">
        <v>11</v>
      </c>
      <c r="E18" s="84">
        <v>1</v>
      </c>
      <c r="F18" s="84">
        <v>9</v>
      </c>
      <c r="G18" s="99">
        <f>D18/E18</f>
        <v>11</v>
      </c>
      <c r="H18" s="111">
        <v>1</v>
      </c>
      <c r="I18" s="83">
        <f>F18/C18*1000</f>
        <v>15.570934256055363</v>
      </c>
      <c r="J18" s="112">
        <v>24</v>
      </c>
      <c r="K18" s="82">
        <f>E18-F18</f>
        <v>-8</v>
      </c>
      <c r="L18" s="111">
        <v>10</v>
      </c>
      <c r="M18" s="84">
        <v>4</v>
      </c>
      <c r="N18" s="84">
        <v>3</v>
      </c>
      <c r="O18" s="99">
        <f>N18/M18*100</f>
        <v>75</v>
      </c>
      <c r="P18" s="111">
        <v>6</v>
      </c>
      <c r="Q18" s="84">
        <v>0</v>
      </c>
      <c r="R18" s="86">
        <f>Q18/C18</f>
        <v>0</v>
      </c>
      <c r="S18" s="85">
        <v>30</v>
      </c>
      <c r="T18" s="80">
        <v>16</v>
      </c>
      <c r="U18" s="99">
        <f>T18/C18*1000</f>
        <v>27.68166089965398</v>
      </c>
      <c r="V18" s="85">
        <v>3</v>
      </c>
      <c r="W18" s="77">
        <v>38800</v>
      </c>
      <c r="X18" s="103">
        <f>W18/C18</f>
        <v>67.1280276816609</v>
      </c>
      <c r="Y18" s="85">
        <v>28</v>
      </c>
      <c r="Z18" s="77">
        <v>1192000</v>
      </c>
      <c r="AA18" s="105">
        <f>W18/Z18*100</f>
        <v>3.2550335570469797</v>
      </c>
      <c r="AB18" s="85">
        <v>29</v>
      </c>
      <c r="AC18" s="77">
        <v>2000</v>
      </c>
      <c r="AD18" s="77">
        <v>31700</v>
      </c>
      <c r="AE18" s="72">
        <f>AC18+AD18</f>
        <v>33700</v>
      </c>
      <c r="AF18" s="103">
        <f>AE18/C18</f>
        <v>58.30449826989619</v>
      </c>
      <c r="AG18" s="85">
        <v>20</v>
      </c>
      <c r="AH18" s="77">
        <v>430</v>
      </c>
      <c r="AI18" s="77">
        <v>153</v>
      </c>
      <c r="AJ18" s="87">
        <f>AH18/B18*100</f>
        <v>155.79710144927537</v>
      </c>
      <c r="AK18" s="87">
        <f>AI18/B18*100</f>
        <v>55.434782608695656</v>
      </c>
      <c r="AL18" s="108">
        <v>4</v>
      </c>
      <c r="AM18" s="108">
        <v>7</v>
      </c>
      <c r="AN18" s="77">
        <v>103030</v>
      </c>
      <c r="AO18" s="87">
        <f>AN18/AI18</f>
        <v>673.3986928104575</v>
      </c>
      <c r="AP18" s="107">
        <v>11</v>
      </c>
      <c r="AQ18" s="87">
        <f>AN18/B18</f>
        <v>373.2971014492754</v>
      </c>
      <c r="AR18" s="107">
        <v>6</v>
      </c>
      <c r="AS18" s="80">
        <v>2</v>
      </c>
      <c r="AT18" s="77">
        <v>450</v>
      </c>
      <c r="AU18" s="87">
        <f>AT18/B18*1000</f>
        <v>1630.4347826086955</v>
      </c>
      <c r="AV18" s="107">
        <v>20</v>
      </c>
      <c r="AW18" s="77">
        <v>1</v>
      </c>
      <c r="AX18" s="85">
        <v>9</v>
      </c>
      <c r="AY18" s="113">
        <f>H18+J18+L18+P18+S18+V18+Y18+AB18+AG18+AL18+AM18+AP18+AR18+AV18+AX18</f>
        <v>208</v>
      </c>
      <c r="AZ18" s="97">
        <v>12</v>
      </c>
    </row>
    <row r="19" spans="1:52" ht="12.75">
      <c r="A19" s="72" t="s">
        <v>45</v>
      </c>
      <c r="B19" s="82">
        <v>265</v>
      </c>
      <c r="C19" s="82">
        <v>694</v>
      </c>
      <c r="D19" s="82">
        <v>53</v>
      </c>
      <c r="E19" s="82">
        <v>2</v>
      </c>
      <c r="F19" s="82">
        <v>3</v>
      </c>
      <c r="G19" s="99">
        <f aca="true" t="shared" si="30" ref="G19:G35">D19/E19</f>
        <v>26.5</v>
      </c>
      <c r="H19" s="110">
        <v>5</v>
      </c>
      <c r="I19" s="83">
        <f t="shared" si="15"/>
        <v>4.322766570605188</v>
      </c>
      <c r="J19" s="112">
        <v>11</v>
      </c>
      <c r="K19" s="82">
        <f t="shared" si="16"/>
        <v>-1</v>
      </c>
      <c r="L19" s="110">
        <v>4</v>
      </c>
      <c r="M19" s="101">
        <v>13</v>
      </c>
      <c r="N19" s="82">
        <v>8</v>
      </c>
      <c r="O19" s="99">
        <f t="shared" si="17"/>
        <v>61.53846153846154</v>
      </c>
      <c r="P19" s="111">
        <v>9</v>
      </c>
      <c r="Q19" s="84">
        <v>0</v>
      </c>
      <c r="R19" s="86">
        <f t="shared" si="18"/>
        <v>0</v>
      </c>
      <c r="S19" s="85">
        <v>30</v>
      </c>
      <c r="T19" s="80">
        <v>10</v>
      </c>
      <c r="U19" s="99">
        <f t="shared" si="19"/>
        <v>14.40922190201729</v>
      </c>
      <c r="V19" s="85">
        <v>10</v>
      </c>
      <c r="W19" s="77">
        <v>97000</v>
      </c>
      <c r="X19" s="103">
        <f t="shared" si="20"/>
        <v>139.76945244956772</v>
      </c>
      <c r="Y19" s="85">
        <v>16</v>
      </c>
      <c r="Z19" s="77">
        <v>558400</v>
      </c>
      <c r="AA19" s="105">
        <f t="shared" si="21"/>
        <v>17.371060171919773</v>
      </c>
      <c r="AB19" s="85">
        <v>12</v>
      </c>
      <c r="AC19" s="77">
        <v>4600</v>
      </c>
      <c r="AD19" s="77">
        <v>35600</v>
      </c>
      <c r="AE19" s="72">
        <f t="shared" si="22"/>
        <v>40200</v>
      </c>
      <c r="AF19" s="103">
        <f t="shared" si="23"/>
        <v>57.92507204610951</v>
      </c>
      <c r="AG19" s="85">
        <v>19</v>
      </c>
      <c r="AH19" s="77">
        <v>176</v>
      </c>
      <c r="AI19" s="77">
        <v>120</v>
      </c>
      <c r="AJ19" s="87">
        <f t="shared" si="24"/>
        <v>66.41509433962264</v>
      </c>
      <c r="AK19" s="87">
        <f t="shared" si="25"/>
        <v>45.28301886792453</v>
      </c>
      <c r="AL19" s="108">
        <v>20</v>
      </c>
      <c r="AM19" s="108">
        <v>9</v>
      </c>
      <c r="AN19" s="77">
        <v>71875</v>
      </c>
      <c r="AO19" s="87">
        <f t="shared" si="26"/>
        <v>598.9583333333334</v>
      </c>
      <c r="AP19" s="107">
        <v>20</v>
      </c>
      <c r="AQ19" s="87">
        <f t="shared" si="27"/>
        <v>271.22641509433964</v>
      </c>
      <c r="AR19" s="107">
        <v>12</v>
      </c>
      <c r="AS19" s="80">
        <v>4</v>
      </c>
      <c r="AT19" s="77">
        <v>760</v>
      </c>
      <c r="AU19" s="87">
        <f t="shared" si="28"/>
        <v>2867.9245283018868</v>
      </c>
      <c r="AV19" s="107">
        <v>10</v>
      </c>
      <c r="AW19" s="77">
        <v>0</v>
      </c>
      <c r="AX19" s="85">
        <v>30</v>
      </c>
      <c r="AY19" s="113">
        <f t="shared" si="29"/>
        <v>217</v>
      </c>
      <c r="AZ19" s="97">
        <v>13</v>
      </c>
    </row>
    <row r="20" spans="1:52" ht="12.75">
      <c r="A20" s="71" t="s">
        <v>47</v>
      </c>
      <c r="B20" s="84">
        <v>290</v>
      </c>
      <c r="C20" s="84">
        <v>870</v>
      </c>
      <c r="D20" s="84">
        <v>86</v>
      </c>
      <c r="E20" s="84">
        <v>0</v>
      </c>
      <c r="F20" s="84">
        <v>2</v>
      </c>
      <c r="G20" s="99">
        <v>0</v>
      </c>
      <c r="H20" s="111">
        <v>30</v>
      </c>
      <c r="I20" s="83">
        <f>F20/C20*1000</f>
        <v>2.2988505747126435</v>
      </c>
      <c r="J20" s="112">
        <v>6</v>
      </c>
      <c r="K20" s="82">
        <f>E20-F20</f>
        <v>-2</v>
      </c>
      <c r="L20" s="111">
        <v>5</v>
      </c>
      <c r="M20" s="84">
        <v>11</v>
      </c>
      <c r="N20" s="84">
        <v>11</v>
      </c>
      <c r="O20" s="99">
        <f>N20/M20*100</f>
        <v>100</v>
      </c>
      <c r="P20" s="111">
        <v>1</v>
      </c>
      <c r="Q20" s="84">
        <v>100</v>
      </c>
      <c r="R20" s="86">
        <f>Q20/C20</f>
        <v>0.11494252873563218</v>
      </c>
      <c r="S20" s="85">
        <v>2</v>
      </c>
      <c r="T20" s="80">
        <v>11</v>
      </c>
      <c r="U20" s="99">
        <f>T20/C20*1000</f>
        <v>12.64367816091954</v>
      </c>
      <c r="V20" s="85">
        <v>11</v>
      </c>
      <c r="W20" s="77">
        <v>221300</v>
      </c>
      <c r="X20" s="103">
        <f>W20/C20</f>
        <v>254.367816091954</v>
      </c>
      <c r="Y20" s="85">
        <v>6</v>
      </c>
      <c r="Z20" s="77">
        <v>696100</v>
      </c>
      <c r="AA20" s="105">
        <f>W20/Z20*100</f>
        <v>31.791409280275822</v>
      </c>
      <c r="AB20" s="85">
        <v>4</v>
      </c>
      <c r="AC20" s="77">
        <v>15000</v>
      </c>
      <c r="AD20" s="77">
        <v>7600</v>
      </c>
      <c r="AE20" s="72">
        <f>AC20+AD20</f>
        <v>22600</v>
      </c>
      <c r="AF20" s="103">
        <f>AE20/C20</f>
        <v>25.977011494252874</v>
      </c>
      <c r="AG20" s="85">
        <v>9</v>
      </c>
      <c r="AH20" s="77">
        <v>131</v>
      </c>
      <c r="AI20" s="77">
        <v>33</v>
      </c>
      <c r="AJ20" s="87">
        <f>AH20/B20*100</f>
        <v>45.17241379310345</v>
      </c>
      <c r="AK20" s="87">
        <f>AI20/B20*100</f>
        <v>11.379310344827587</v>
      </c>
      <c r="AL20" s="108">
        <v>27</v>
      </c>
      <c r="AM20" s="108">
        <v>25</v>
      </c>
      <c r="AN20" s="77">
        <v>18710</v>
      </c>
      <c r="AO20" s="87">
        <f>AN20/AI20</f>
        <v>566.969696969697</v>
      </c>
      <c r="AP20" s="107">
        <v>24</v>
      </c>
      <c r="AQ20" s="87">
        <f>AN20/B20</f>
        <v>64.51724137931035</v>
      </c>
      <c r="AR20" s="107">
        <v>27</v>
      </c>
      <c r="AS20" s="80">
        <v>5</v>
      </c>
      <c r="AT20" s="77">
        <v>765</v>
      </c>
      <c r="AU20" s="87">
        <f>AT20/B20*1000</f>
        <v>2637.9310344827586</v>
      </c>
      <c r="AV20" s="107">
        <v>14</v>
      </c>
      <c r="AW20" s="77">
        <v>0</v>
      </c>
      <c r="AX20" s="85">
        <v>30</v>
      </c>
      <c r="AY20" s="113">
        <f>H20+J20+L20+P20+S20+V20+Y20+AB20+AG20+AL20+AM20+AP20+AR20+AV20+AX20</f>
        <v>221</v>
      </c>
      <c r="AZ20" s="97">
        <v>14</v>
      </c>
    </row>
    <row r="21" spans="1:52" ht="12.75">
      <c r="A21" s="72" t="s">
        <v>46</v>
      </c>
      <c r="B21" s="82">
        <v>210</v>
      </c>
      <c r="C21" s="82">
        <v>691</v>
      </c>
      <c r="D21" s="82">
        <v>72</v>
      </c>
      <c r="E21" s="82">
        <v>2</v>
      </c>
      <c r="F21" s="82">
        <v>1</v>
      </c>
      <c r="G21" s="99">
        <f t="shared" si="30"/>
        <v>36</v>
      </c>
      <c r="H21" s="110">
        <v>6</v>
      </c>
      <c r="I21" s="83">
        <f t="shared" si="15"/>
        <v>1.447178002894356</v>
      </c>
      <c r="J21" s="112">
        <v>2</v>
      </c>
      <c r="K21" s="82">
        <f t="shared" si="16"/>
        <v>1</v>
      </c>
      <c r="L21" s="110">
        <v>2</v>
      </c>
      <c r="M21" s="82">
        <v>6</v>
      </c>
      <c r="N21" s="82">
        <v>6</v>
      </c>
      <c r="O21" s="99">
        <f t="shared" si="17"/>
        <v>100</v>
      </c>
      <c r="P21" s="111">
        <v>1</v>
      </c>
      <c r="Q21" s="84">
        <v>0</v>
      </c>
      <c r="R21" s="86">
        <f t="shared" si="18"/>
        <v>0</v>
      </c>
      <c r="S21" s="85">
        <v>30</v>
      </c>
      <c r="T21" s="80">
        <v>5</v>
      </c>
      <c r="U21" s="99">
        <f t="shared" si="19"/>
        <v>7.23589001447178</v>
      </c>
      <c r="V21" s="85">
        <v>16</v>
      </c>
      <c r="W21" s="77">
        <v>23800</v>
      </c>
      <c r="X21" s="103">
        <f t="shared" si="20"/>
        <v>34.44283646888567</v>
      </c>
      <c r="Y21" s="85">
        <v>30</v>
      </c>
      <c r="Z21" s="77">
        <v>252500</v>
      </c>
      <c r="AA21" s="105">
        <f t="shared" si="21"/>
        <v>9.425742574257425</v>
      </c>
      <c r="AB21" s="85">
        <v>23</v>
      </c>
      <c r="AC21" s="77">
        <v>7100</v>
      </c>
      <c r="AD21" s="77">
        <v>700</v>
      </c>
      <c r="AE21" s="72">
        <f t="shared" si="22"/>
        <v>7800</v>
      </c>
      <c r="AF21" s="103">
        <f t="shared" si="23"/>
        <v>11.287988422575976</v>
      </c>
      <c r="AG21" s="85">
        <v>2</v>
      </c>
      <c r="AH21" s="77">
        <v>78</v>
      </c>
      <c r="AI21" s="77">
        <v>16</v>
      </c>
      <c r="AJ21" s="87">
        <f t="shared" si="24"/>
        <v>37.142857142857146</v>
      </c>
      <c r="AK21" s="87">
        <f t="shared" si="25"/>
        <v>7.6190476190476195</v>
      </c>
      <c r="AL21" s="108">
        <v>28</v>
      </c>
      <c r="AM21" s="108">
        <v>26</v>
      </c>
      <c r="AN21" s="77">
        <v>9815</v>
      </c>
      <c r="AO21" s="87">
        <f t="shared" si="26"/>
        <v>613.4375</v>
      </c>
      <c r="AP21" s="107">
        <v>19</v>
      </c>
      <c r="AQ21" s="87">
        <f t="shared" si="27"/>
        <v>46.73809523809524</v>
      </c>
      <c r="AR21" s="107">
        <v>28</v>
      </c>
      <c r="AS21" s="80">
        <v>2</v>
      </c>
      <c r="AT21" s="77">
        <v>750</v>
      </c>
      <c r="AU21" s="87">
        <f t="shared" si="28"/>
        <v>3571.4285714285716</v>
      </c>
      <c r="AV21" s="107">
        <v>7</v>
      </c>
      <c r="AW21" s="77">
        <v>7</v>
      </c>
      <c r="AX21" s="85">
        <v>3</v>
      </c>
      <c r="AY21" s="113">
        <f t="shared" si="29"/>
        <v>223</v>
      </c>
      <c r="AZ21" s="97">
        <v>15</v>
      </c>
    </row>
    <row r="22" spans="1:52" ht="12.75">
      <c r="A22" s="71" t="s">
        <v>58</v>
      </c>
      <c r="B22" s="84">
        <v>396</v>
      </c>
      <c r="C22" s="84">
        <v>905</v>
      </c>
      <c r="D22" s="84">
        <v>103</v>
      </c>
      <c r="E22" s="84">
        <v>1</v>
      </c>
      <c r="F22" s="84">
        <v>4</v>
      </c>
      <c r="G22" s="99">
        <f t="shared" si="30"/>
        <v>103</v>
      </c>
      <c r="H22" s="111">
        <v>18</v>
      </c>
      <c r="I22" s="83">
        <f t="shared" si="15"/>
        <v>4.419889502762431</v>
      </c>
      <c r="J22" s="112">
        <v>12</v>
      </c>
      <c r="K22" s="82">
        <f t="shared" si="16"/>
        <v>-3</v>
      </c>
      <c r="L22" s="111">
        <v>6</v>
      </c>
      <c r="M22" s="84">
        <v>11</v>
      </c>
      <c r="N22" s="84">
        <v>5</v>
      </c>
      <c r="O22" s="99">
        <f t="shared" si="17"/>
        <v>45.45454545454545</v>
      </c>
      <c r="P22" s="111">
        <v>13</v>
      </c>
      <c r="Q22" s="84">
        <v>0</v>
      </c>
      <c r="R22" s="86">
        <f t="shared" si="18"/>
        <v>0</v>
      </c>
      <c r="S22" s="85">
        <v>30</v>
      </c>
      <c r="T22" s="80">
        <v>2</v>
      </c>
      <c r="U22" s="99">
        <f t="shared" si="19"/>
        <v>2.2099447513812156</v>
      </c>
      <c r="V22" s="85">
        <v>19</v>
      </c>
      <c r="W22" s="77">
        <v>589100</v>
      </c>
      <c r="X22" s="103">
        <f t="shared" si="20"/>
        <v>650.939226519337</v>
      </c>
      <c r="Y22" s="85">
        <v>2</v>
      </c>
      <c r="Z22" s="77">
        <v>1642000</v>
      </c>
      <c r="AA22" s="105">
        <f t="shared" si="21"/>
        <v>35.87697929354446</v>
      </c>
      <c r="AB22" s="85">
        <v>2</v>
      </c>
      <c r="AC22" s="77">
        <v>21200</v>
      </c>
      <c r="AD22" s="77">
        <v>38900</v>
      </c>
      <c r="AE22" s="72">
        <f t="shared" si="22"/>
        <v>60100</v>
      </c>
      <c r="AF22" s="103">
        <f t="shared" si="23"/>
        <v>66.40883977900552</v>
      </c>
      <c r="AG22" s="85">
        <v>23</v>
      </c>
      <c r="AH22" s="77">
        <v>181</v>
      </c>
      <c r="AI22" s="77">
        <v>63</v>
      </c>
      <c r="AJ22" s="87">
        <f t="shared" si="24"/>
        <v>45.707070707070706</v>
      </c>
      <c r="AK22" s="87">
        <f t="shared" si="25"/>
        <v>15.909090909090908</v>
      </c>
      <c r="AL22" s="108">
        <v>26</v>
      </c>
      <c r="AM22" s="108">
        <v>22</v>
      </c>
      <c r="AN22" s="77">
        <v>43725</v>
      </c>
      <c r="AO22" s="87">
        <f t="shared" si="26"/>
        <v>694.047619047619</v>
      </c>
      <c r="AP22" s="107">
        <v>6</v>
      </c>
      <c r="AQ22" s="87">
        <f t="shared" si="27"/>
        <v>110.41666666666667</v>
      </c>
      <c r="AR22" s="107">
        <v>22</v>
      </c>
      <c r="AS22" s="80">
        <v>4</v>
      </c>
      <c r="AT22" s="77">
        <v>810</v>
      </c>
      <c r="AU22" s="87">
        <f t="shared" si="28"/>
        <v>2045.4545454545455</v>
      </c>
      <c r="AV22" s="107">
        <v>17</v>
      </c>
      <c r="AW22" s="77">
        <v>3</v>
      </c>
      <c r="AX22" s="85">
        <v>6</v>
      </c>
      <c r="AY22" s="113">
        <f t="shared" si="29"/>
        <v>224</v>
      </c>
      <c r="AZ22" s="97">
        <v>16</v>
      </c>
    </row>
    <row r="23" spans="1:52" ht="12.75">
      <c r="A23" s="72" t="s">
        <v>40</v>
      </c>
      <c r="B23" s="82">
        <v>236</v>
      </c>
      <c r="C23" s="82">
        <v>717</v>
      </c>
      <c r="D23" s="82">
        <v>64</v>
      </c>
      <c r="E23" s="82">
        <v>1</v>
      </c>
      <c r="F23" s="82">
        <v>1</v>
      </c>
      <c r="G23" s="99">
        <f>D23/E23</f>
        <v>64</v>
      </c>
      <c r="H23" s="110">
        <v>13</v>
      </c>
      <c r="I23" s="83">
        <f>F23/C23*1000</f>
        <v>1.3947001394700138</v>
      </c>
      <c r="J23" s="112">
        <v>2</v>
      </c>
      <c r="K23" s="82">
        <f>E23-F23</f>
        <v>0</v>
      </c>
      <c r="L23" s="110">
        <v>3</v>
      </c>
      <c r="M23" s="82">
        <v>6</v>
      </c>
      <c r="N23" s="82">
        <v>4</v>
      </c>
      <c r="O23" s="99">
        <f>N23/M23*100</f>
        <v>66.66666666666666</v>
      </c>
      <c r="P23" s="111">
        <v>8</v>
      </c>
      <c r="Q23" s="84">
        <v>0</v>
      </c>
      <c r="R23" s="86">
        <f>Q23/C23</f>
        <v>0</v>
      </c>
      <c r="S23" s="85">
        <v>30</v>
      </c>
      <c r="T23" s="80">
        <v>10</v>
      </c>
      <c r="U23" s="99">
        <f>T23/C23*1000</f>
        <v>13.94700139470014</v>
      </c>
      <c r="V23" s="85">
        <v>10</v>
      </c>
      <c r="W23" s="77">
        <v>86400</v>
      </c>
      <c r="X23" s="103">
        <f>W23/C23</f>
        <v>120.5020920502092</v>
      </c>
      <c r="Y23" s="85">
        <v>19</v>
      </c>
      <c r="Z23" s="77">
        <v>719000</v>
      </c>
      <c r="AA23" s="105">
        <f>W23/Z23*100</f>
        <v>12.016689847009737</v>
      </c>
      <c r="AB23" s="85">
        <v>19</v>
      </c>
      <c r="AC23" s="77">
        <v>8200</v>
      </c>
      <c r="AD23" s="77">
        <v>24300</v>
      </c>
      <c r="AE23" s="72">
        <f>AC23+AD23</f>
        <v>32500</v>
      </c>
      <c r="AF23" s="103">
        <f>AE23/C23</f>
        <v>45.32775453277545</v>
      </c>
      <c r="AG23" s="85">
        <v>15</v>
      </c>
      <c r="AH23" s="77">
        <v>210</v>
      </c>
      <c r="AI23" s="77">
        <v>100</v>
      </c>
      <c r="AJ23" s="87">
        <f>AH23/B23*100</f>
        <v>88.98305084745762</v>
      </c>
      <c r="AK23" s="87">
        <f>AI23/B23*100</f>
        <v>42.3728813559322</v>
      </c>
      <c r="AL23" s="108">
        <v>15</v>
      </c>
      <c r="AM23" s="108">
        <v>12</v>
      </c>
      <c r="AN23" s="77">
        <v>67270</v>
      </c>
      <c r="AO23" s="87">
        <f>AN23/AI23</f>
        <v>672.7</v>
      </c>
      <c r="AP23" s="107">
        <v>11</v>
      </c>
      <c r="AQ23" s="87">
        <f>AN23/B23</f>
        <v>285.04237288135596</v>
      </c>
      <c r="AR23" s="107">
        <v>10</v>
      </c>
      <c r="AS23" s="80">
        <v>0</v>
      </c>
      <c r="AT23" s="77">
        <v>0</v>
      </c>
      <c r="AU23" s="87">
        <f>AT23/B23*1000</f>
        <v>0</v>
      </c>
      <c r="AV23" s="107">
        <v>30</v>
      </c>
      <c r="AW23" s="77">
        <v>0</v>
      </c>
      <c r="AX23" s="85">
        <v>30</v>
      </c>
      <c r="AY23" s="113">
        <f>H23+J23+L23+P23+S23+V23+Y23+AB23+AG23+AL23+AM23+AP23+AR23+AV23+AX23</f>
        <v>227</v>
      </c>
      <c r="AZ23" s="97">
        <v>17</v>
      </c>
    </row>
    <row r="24" spans="1:52" ht="12.75">
      <c r="A24" s="71" t="s">
        <v>55</v>
      </c>
      <c r="B24" s="84">
        <v>263</v>
      </c>
      <c r="C24" s="84">
        <v>744</v>
      </c>
      <c r="D24" s="84">
        <v>160</v>
      </c>
      <c r="E24" s="84">
        <v>0</v>
      </c>
      <c r="F24" s="84">
        <v>2</v>
      </c>
      <c r="G24" s="99">
        <v>0</v>
      </c>
      <c r="H24" s="111">
        <v>30</v>
      </c>
      <c r="I24" s="83">
        <f>F24/C24*1000</f>
        <v>2.688172043010753</v>
      </c>
      <c r="J24" s="112">
        <v>7</v>
      </c>
      <c r="K24" s="82">
        <f>E24-F24</f>
        <v>-2</v>
      </c>
      <c r="L24" s="111">
        <v>5</v>
      </c>
      <c r="M24" s="84">
        <v>12</v>
      </c>
      <c r="N24" s="84">
        <v>12</v>
      </c>
      <c r="O24" s="99">
        <f>N24/M24*100</f>
        <v>100</v>
      </c>
      <c r="P24" s="111">
        <v>1</v>
      </c>
      <c r="Q24" s="84">
        <v>0</v>
      </c>
      <c r="R24" s="86">
        <f>Q24/C24</f>
        <v>0</v>
      </c>
      <c r="S24" s="85">
        <v>30</v>
      </c>
      <c r="T24" s="80">
        <v>15</v>
      </c>
      <c r="U24" s="99">
        <f>T24/C24*1000</f>
        <v>20.161290322580644</v>
      </c>
      <c r="V24" s="85">
        <v>7</v>
      </c>
      <c r="W24" s="77">
        <v>89600</v>
      </c>
      <c r="X24" s="103">
        <f>W24/C24</f>
        <v>120.43010752688173</v>
      </c>
      <c r="Y24" s="85">
        <v>20</v>
      </c>
      <c r="Z24" s="77">
        <v>1022000</v>
      </c>
      <c r="AA24" s="105">
        <f>W24/Z24*100</f>
        <v>8.767123287671232</v>
      </c>
      <c r="AB24" s="85">
        <v>26</v>
      </c>
      <c r="AC24" s="77">
        <v>16900</v>
      </c>
      <c r="AD24" s="77">
        <v>51900</v>
      </c>
      <c r="AE24" s="72">
        <f>AC24+AD24</f>
        <v>68800</v>
      </c>
      <c r="AF24" s="103">
        <f>AE24/C24</f>
        <v>92.47311827956989</v>
      </c>
      <c r="AG24" s="85">
        <v>27</v>
      </c>
      <c r="AH24" s="77">
        <v>308</v>
      </c>
      <c r="AI24" s="77">
        <v>150</v>
      </c>
      <c r="AJ24" s="87">
        <f>AH24/B24*100</f>
        <v>117.11026615969583</v>
      </c>
      <c r="AK24" s="87">
        <f>AI24/B24*100</f>
        <v>57.03422053231939</v>
      </c>
      <c r="AL24" s="108">
        <v>8</v>
      </c>
      <c r="AM24" s="108">
        <v>6</v>
      </c>
      <c r="AN24" s="77">
        <v>83745</v>
      </c>
      <c r="AO24" s="87">
        <f>AN24/AI24</f>
        <v>558.3</v>
      </c>
      <c r="AP24" s="107">
        <v>25</v>
      </c>
      <c r="AQ24" s="87">
        <f>AN24/B24</f>
        <v>318.4220532319392</v>
      </c>
      <c r="AR24" s="107">
        <v>7</v>
      </c>
      <c r="AS24" s="80">
        <v>3</v>
      </c>
      <c r="AT24" s="77">
        <v>1400</v>
      </c>
      <c r="AU24" s="87">
        <f>AT24/B24*1000</f>
        <v>5323.19391634981</v>
      </c>
      <c r="AV24" s="107">
        <v>4</v>
      </c>
      <c r="AW24" s="77">
        <v>0</v>
      </c>
      <c r="AX24" s="85">
        <v>30</v>
      </c>
      <c r="AY24" s="113">
        <f>H24+J24+L24+P24+S24+V24+Y24+AB24+AG24+AL24+AM24+AP24+AR24+AV24+AX24</f>
        <v>233</v>
      </c>
      <c r="AZ24" s="97">
        <v>18</v>
      </c>
    </row>
    <row r="25" spans="1:52" ht="12.75">
      <c r="A25" s="72" t="s">
        <v>62</v>
      </c>
      <c r="B25" s="82">
        <v>309</v>
      </c>
      <c r="C25" s="82">
        <v>715</v>
      </c>
      <c r="D25" s="82">
        <v>69</v>
      </c>
      <c r="E25" s="82">
        <v>3</v>
      </c>
      <c r="F25" s="82">
        <v>6</v>
      </c>
      <c r="G25" s="99">
        <f>D25/E25</f>
        <v>23</v>
      </c>
      <c r="H25" s="110">
        <v>3</v>
      </c>
      <c r="I25" s="83">
        <f>F25/C25*1000</f>
        <v>8.391608391608392</v>
      </c>
      <c r="J25" s="112">
        <v>10</v>
      </c>
      <c r="K25" s="82">
        <f>E25-F25</f>
        <v>-3</v>
      </c>
      <c r="L25" s="110">
        <v>6</v>
      </c>
      <c r="M25" s="82">
        <v>10</v>
      </c>
      <c r="N25" s="82">
        <v>4</v>
      </c>
      <c r="O25" s="99">
        <f>N25/M25*100</f>
        <v>40</v>
      </c>
      <c r="P25" s="111">
        <v>14</v>
      </c>
      <c r="Q25" s="84">
        <v>0</v>
      </c>
      <c r="R25" s="86">
        <f>Q25/C25</f>
        <v>0</v>
      </c>
      <c r="S25" s="85">
        <v>30</v>
      </c>
      <c r="T25" s="80">
        <v>10</v>
      </c>
      <c r="U25" s="99">
        <f>T25/C25*1000</f>
        <v>13.986013986013987</v>
      </c>
      <c r="V25" s="85">
        <v>10</v>
      </c>
      <c r="W25" s="77">
        <v>222100</v>
      </c>
      <c r="X25" s="103">
        <f>W25/C25</f>
        <v>310.6293706293706</v>
      </c>
      <c r="Y25" s="85">
        <v>5</v>
      </c>
      <c r="Z25" s="77">
        <v>1031000</v>
      </c>
      <c r="AA25" s="105">
        <f>W25/Z25*100</f>
        <v>21.542192046556742</v>
      </c>
      <c r="AB25" s="85">
        <v>6</v>
      </c>
      <c r="AC25" s="77">
        <v>12000</v>
      </c>
      <c r="AD25" s="77">
        <v>57600</v>
      </c>
      <c r="AE25" s="72">
        <f>AC25+AD25</f>
        <v>69600</v>
      </c>
      <c r="AF25" s="103">
        <f>AE25/C25</f>
        <v>97.34265734265735</v>
      </c>
      <c r="AG25" s="85">
        <v>29</v>
      </c>
      <c r="AH25" s="77">
        <v>173</v>
      </c>
      <c r="AI25" s="77">
        <v>62</v>
      </c>
      <c r="AJ25" s="87">
        <f>AH25/B25*100</f>
        <v>55.98705501618123</v>
      </c>
      <c r="AK25" s="87">
        <f>AI25/B25*100</f>
        <v>20.06472491909385</v>
      </c>
      <c r="AL25" s="108">
        <v>23</v>
      </c>
      <c r="AM25" s="108">
        <v>19</v>
      </c>
      <c r="AN25" s="77">
        <v>28705</v>
      </c>
      <c r="AO25" s="87">
        <f>AN25/AI25</f>
        <v>462.98387096774195</v>
      </c>
      <c r="AP25" s="107">
        <v>28</v>
      </c>
      <c r="AQ25" s="87">
        <f>AN25/B25</f>
        <v>92.89644012944984</v>
      </c>
      <c r="AR25" s="107">
        <v>23</v>
      </c>
      <c r="AS25" s="80">
        <v>2</v>
      </c>
      <c r="AT25" s="77">
        <v>500</v>
      </c>
      <c r="AU25" s="87">
        <f>AT25/B25*1000</f>
        <v>1618.1229773462785</v>
      </c>
      <c r="AV25" s="107">
        <v>21</v>
      </c>
      <c r="AW25" s="77">
        <v>2</v>
      </c>
      <c r="AX25" s="85">
        <v>8</v>
      </c>
      <c r="AY25" s="113">
        <f>H25+J25+L25+P25+S25+V25+Y25+AB25+AG25+AL25+AM25+AP25+AR25+AV25+AX25</f>
        <v>235</v>
      </c>
      <c r="AZ25" s="97">
        <v>19</v>
      </c>
    </row>
    <row r="26" spans="1:52" ht="12.75">
      <c r="A26" s="71" t="s">
        <v>56</v>
      </c>
      <c r="B26" s="84">
        <v>483</v>
      </c>
      <c r="C26" s="84">
        <v>1328</v>
      </c>
      <c r="D26" s="84">
        <v>321</v>
      </c>
      <c r="E26" s="84">
        <v>4</v>
      </c>
      <c r="F26" s="84">
        <v>6</v>
      </c>
      <c r="G26" s="99">
        <f>D26/E26</f>
        <v>80.25</v>
      </c>
      <c r="H26" s="111">
        <v>17</v>
      </c>
      <c r="I26" s="83">
        <f>F26/C26*1000</f>
        <v>4.518072289156627</v>
      </c>
      <c r="J26" s="112">
        <v>13</v>
      </c>
      <c r="K26" s="82">
        <f>E26-F26</f>
        <v>-2</v>
      </c>
      <c r="L26" s="111">
        <v>5</v>
      </c>
      <c r="M26" s="84">
        <v>19</v>
      </c>
      <c r="N26" s="84">
        <v>9</v>
      </c>
      <c r="O26" s="99">
        <f>N26/M26*100</f>
        <v>47.368421052631575</v>
      </c>
      <c r="P26" s="111">
        <v>12</v>
      </c>
      <c r="Q26" s="84">
        <v>0</v>
      </c>
      <c r="R26" s="86">
        <f>Q26/C26</f>
        <v>0</v>
      </c>
      <c r="S26" s="85">
        <v>30</v>
      </c>
      <c r="T26" s="80">
        <v>17</v>
      </c>
      <c r="U26" s="99">
        <f>T26/C26*1000</f>
        <v>12.801204819277109</v>
      </c>
      <c r="V26" s="85">
        <v>11</v>
      </c>
      <c r="W26" s="77">
        <v>237100</v>
      </c>
      <c r="X26" s="103">
        <f>W26/C26</f>
        <v>178.539156626506</v>
      </c>
      <c r="Y26" s="85">
        <v>12</v>
      </c>
      <c r="Z26" s="77">
        <v>2046100</v>
      </c>
      <c r="AA26" s="105">
        <f>W26/Z26*100</f>
        <v>11.58789892967108</v>
      </c>
      <c r="AB26" s="85">
        <v>20</v>
      </c>
      <c r="AC26" s="77">
        <v>35600</v>
      </c>
      <c r="AD26" s="77">
        <v>30000</v>
      </c>
      <c r="AE26" s="72">
        <f>AC26+AD26</f>
        <v>65600</v>
      </c>
      <c r="AF26" s="103">
        <f>AE26/C26</f>
        <v>49.397590361445786</v>
      </c>
      <c r="AG26" s="85">
        <v>18</v>
      </c>
      <c r="AH26" s="77">
        <v>360</v>
      </c>
      <c r="AI26" s="77">
        <v>129</v>
      </c>
      <c r="AJ26" s="87">
        <f>AH26/B26*100</f>
        <v>74.53416149068323</v>
      </c>
      <c r="AK26" s="87">
        <f>AI26/B26*100</f>
        <v>26.70807453416149</v>
      </c>
      <c r="AL26" s="108">
        <v>17</v>
      </c>
      <c r="AM26" s="108">
        <v>17</v>
      </c>
      <c r="AN26" s="77">
        <v>74925</v>
      </c>
      <c r="AO26" s="87">
        <f>AN26/AI26</f>
        <v>580.8139534883721</v>
      </c>
      <c r="AP26" s="107">
        <v>21</v>
      </c>
      <c r="AQ26" s="87">
        <f>AN26/B26</f>
        <v>155.12422360248448</v>
      </c>
      <c r="AR26" s="107">
        <v>19</v>
      </c>
      <c r="AS26" s="80">
        <v>4</v>
      </c>
      <c r="AT26" s="77">
        <v>1000</v>
      </c>
      <c r="AU26" s="87">
        <f>AT26/B26*1000</f>
        <v>2070.393374741201</v>
      </c>
      <c r="AV26" s="107">
        <v>16</v>
      </c>
      <c r="AW26" s="77">
        <v>2</v>
      </c>
      <c r="AX26" s="85">
        <v>7</v>
      </c>
      <c r="AY26" s="113">
        <f>H26+J26+L26+P26+S26+V26+Y26+AB26+AG26+AL26+AM26+AP26+AR26+AV26+AX26</f>
        <v>235</v>
      </c>
      <c r="AZ26" s="97">
        <v>19</v>
      </c>
    </row>
    <row r="27" spans="1:52" ht="12.75">
      <c r="A27" s="72" t="s">
        <v>43</v>
      </c>
      <c r="B27" s="82">
        <v>388</v>
      </c>
      <c r="C27" s="82">
        <v>1081</v>
      </c>
      <c r="D27" s="82">
        <v>123</v>
      </c>
      <c r="E27" s="82">
        <v>2</v>
      </c>
      <c r="F27" s="82">
        <v>7</v>
      </c>
      <c r="G27" s="99">
        <f>D27/E27</f>
        <v>61.5</v>
      </c>
      <c r="H27" s="110">
        <v>12</v>
      </c>
      <c r="I27" s="83">
        <f>F27/C27*1000</f>
        <v>6.475485661424607</v>
      </c>
      <c r="J27" s="112">
        <v>19</v>
      </c>
      <c r="K27" s="82">
        <f>E27-F27</f>
        <v>-5</v>
      </c>
      <c r="L27" s="110">
        <v>8</v>
      </c>
      <c r="M27" s="82">
        <v>13</v>
      </c>
      <c r="N27" s="82">
        <v>13</v>
      </c>
      <c r="O27" s="99">
        <f>N27/M27*100</f>
        <v>100</v>
      </c>
      <c r="P27" s="111">
        <v>1</v>
      </c>
      <c r="Q27" s="84">
        <v>0</v>
      </c>
      <c r="R27" s="86">
        <f>Q27/C27</f>
        <v>0</v>
      </c>
      <c r="S27" s="85">
        <v>30</v>
      </c>
      <c r="T27" s="80">
        <v>0</v>
      </c>
      <c r="U27" s="99">
        <f>T27/C27*1000</f>
        <v>0</v>
      </c>
      <c r="V27" s="85">
        <v>30</v>
      </c>
      <c r="W27" s="77">
        <v>439600</v>
      </c>
      <c r="X27" s="103">
        <f>W27/C27</f>
        <v>406.6604995374653</v>
      </c>
      <c r="Y27" s="85">
        <v>3</v>
      </c>
      <c r="Z27" s="77">
        <v>1130000</v>
      </c>
      <c r="AA27" s="105">
        <f>W27/Z27*100</f>
        <v>38.902654867256636</v>
      </c>
      <c r="AB27" s="85">
        <v>1</v>
      </c>
      <c r="AC27" s="77">
        <v>5700</v>
      </c>
      <c r="AD27" s="77">
        <v>9700</v>
      </c>
      <c r="AE27" s="72">
        <f>AC27+AD27</f>
        <v>15400</v>
      </c>
      <c r="AF27" s="103">
        <f>AE27/C27</f>
        <v>14.246068455134136</v>
      </c>
      <c r="AG27" s="85">
        <v>5</v>
      </c>
      <c r="AH27" s="77">
        <v>220</v>
      </c>
      <c r="AI27" s="77">
        <v>50</v>
      </c>
      <c r="AJ27" s="87">
        <f>AH27/B27*100</f>
        <v>56.70103092783505</v>
      </c>
      <c r="AK27" s="87">
        <f>AI27/B27*100</f>
        <v>12.886597938144329</v>
      </c>
      <c r="AL27" s="108">
        <v>22</v>
      </c>
      <c r="AM27" s="108">
        <v>23</v>
      </c>
      <c r="AN27" s="77">
        <v>28870</v>
      </c>
      <c r="AO27" s="87">
        <f>AN27/AI27</f>
        <v>577.4</v>
      </c>
      <c r="AP27" s="107">
        <v>22</v>
      </c>
      <c r="AQ27" s="87">
        <f>AN27/B27</f>
        <v>74.40721649484536</v>
      </c>
      <c r="AR27" s="107">
        <v>26</v>
      </c>
      <c r="AS27" s="80">
        <v>2</v>
      </c>
      <c r="AT27" s="77">
        <v>170</v>
      </c>
      <c r="AU27" s="87">
        <f>AT27/B27*1000</f>
        <v>438.1443298969072</v>
      </c>
      <c r="AV27" s="107">
        <v>26</v>
      </c>
      <c r="AW27" s="77">
        <v>1</v>
      </c>
      <c r="AX27" s="85">
        <v>9</v>
      </c>
      <c r="AY27" s="113">
        <f>H27+J27+L27+P27+S27+V27+Y27+AB27+AG27+AL27+AM27+AP27+AR27+AV27+AX27</f>
        <v>237</v>
      </c>
      <c r="AZ27" s="97">
        <v>20</v>
      </c>
    </row>
    <row r="28" spans="1:52" ht="12.75">
      <c r="A28" s="71" t="s">
        <v>59</v>
      </c>
      <c r="B28" s="84">
        <v>249</v>
      </c>
      <c r="C28" s="84">
        <v>673</v>
      </c>
      <c r="D28" s="84">
        <v>54</v>
      </c>
      <c r="E28" s="84">
        <v>0</v>
      </c>
      <c r="F28" s="84">
        <v>5</v>
      </c>
      <c r="G28" s="99">
        <v>0</v>
      </c>
      <c r="H28" s="111">
        <v>30</v>
      </c>
      <c r="I28" s="83">
        <f t="shared" si="15"/>
        <v>7.429420505200594</v>
      </c>
      <c r="J28" s="112">
        <v>20</v>
      </c>
      <c r="K28" s="82">
        <f t="shared" si="16"/>
        <v>-5</v>
      </c>
      <c r="L28" s="111">
        <v>8</v>
      </c>
      <c r="M28" s="84">
        <v>12</v>
      </c>
      <c r="N28" s="84">
        <v>9</v>
      </c>
      <c r="O28" s="99">
        <f t="shared" si="17"/>
        <v>75</v>
      </c>
      <c r="P28" s="111">
        <v>6</v>
      </c>
      <c r="Q28" s="84">
        <v>0</v>
      </c>
      <c r="R28" s="86">
        <f t="shared" si="18"/>
        <v>0</v>
      </c>
      <c r="S28" s="85">
        <v>30</v>
      </c>
      <c r="T28" s="80">
        <v>4</v>
      </c>
      <c r="U28" s="99">
        <f t="shared" si="19"/>
        <v>5.943536404160475</v>
      </c>
      <c r="V28" s="85">
        <v>17</v>
      </c>
      <c r="W28" s="77">
        <v>73700</v>
      </c>
      <c r="X28" s="103">
        <f t="shared" si="20"/>
        <v>109.50965824665676</v>
      </c>
      <c r="Y28" s="85">
        <v>22</v>
      </c>
      <c r="Z28" s="77">
        <v>556200</v>
      </c>
      <c r="AA28" s="105">
        <f t="shared" si="21"/>
        <v>13.250629270046746</v>
      </c>
      <c r="AB28" s="85">
        <v>18</v>
      </c>
      <c r="AC28" s="77">
        <v>3900</v>
      </c>
      <c r="AD28" s="77">
        <v>23600</v>
      </c>
      <c r="AE28" s="72">
        <f t="shared" si="22"/>
        <v>27500</v>
      </c>
      <c r="AF28" s="103">
        <f t="shared" si="23"/>
        <v>40.861812778603266</v>
      </c>
      <c r="AG28" s="85">
        <v>13</v>
      </c>
      <c r="AH28" s="77">
        <v>170</v>
      </c>
      <c r="AI28" s="77">
        <v>106</v>
      </c>
      <c r="AJ28" s="87">
        <f t="shared" si="24"/>
        <v>68.27309236947792</v>
      </c>
      <c r="AK28" s="87">
        <f t="shared" si="25"/>
        <v>42.570281124497996</v>
      </c>
      <c r="AL28" s="108">
        <v>19</v>
      </c>
      <c r="AM28" s="108">
        <v>11</v>
      </c>
      <c r="AN28" s="77">
        <v>75045</v>
      </c>
      <c r="AO28" s="87">
        <f t="shared" si="26"/>
        <v>707.9716981132076</v>
      </c>
      <c r="AP28" s="107">
        <v>4</v>
      </c>
      <c r="AQ28" s="87">
        <f t="shared" si="27"/>
        <v>301.3855421686747</v>
      </c>
      <c r="AR28" s="107">
        <v>9</v>
      </c>
      <c r="AS28" s="80">
        <v>3</v>
      </c>
      <c r="AT28" s="77">
        <v>1400</v>
      </c>
      <c r="AU28" s="87">
        <f t="shared" si="28"/>
        <v>5622.489959839357</v>
      </c>
      <c r="AV28" s="107">
        <v>3</v>
      </c>
      <c r="AW28" s="77">
        <v>0</v>
      </c>
      <c r="AX28" s="85">
        <v>30</v>
      </c>
      <c r="AY28" s="113">
        <f t="shared" si="29"/>
        <v>240</v>
      </c>
      <c r="AZ28" s="97">
        <v>21</v>
      </c>
    </row>
    <row r="29" spans="1:52" ht="12.75">
      <c r="A29" s="72" t="s">
        <v>38</v>
      </c>
      <c r="B29" s="82">
        <v>528</v>
      </c>
      <c r="C29" s="82">
        <v>1377</v>
      </c>
      <c r="D29" s="82">
        <v>118</v>
      </c>
      <c r="E29" s="82">
        <v>3</v>
      </c>
      <c r="F29" s="82">
        <v>4</v>
      </c>
      <c r="G29" s="99">
        <f>D29/E29</f>
        <v>39.333333333333336</v>
      </c>
      <c r="H29" s="110">
        <v>7</v>
      </c>
      <c r="I29" s="83">
        <f>F29/C29*1000</f>
        <v>2.904865649963689</v>
      </c>
      <c r="J29" s="112">
        <v>8</v>
      </c>
      <c r="K29" s="82">
        <f>E29-F29</f>
        <v>-1</v>
      </c>
      <c r="L29" s="110">
        <v>4</v>
      </c>
      <c r="M29" s="98">
        <v>29</v>
      </c>
      <c r="N29" s="82">
        <v>18</v>
      </c>
      <c r="O29" s="99">
        <f>N29/M29*100</f>
        <v>62.06896551724138</v>
      </c>
      <c r="P29" s="111">
        <v>9</v>
      </c>
      <c r="Q29" s="84">
        <v>0</v>
      </c>
      <c r="R29" s="86">
        <f>Q29/C29</f>
        <v>0</v>
      </c>
      <c r="S29" s="85">
        <v>30</v>
      </c>
      <c r="T29" s="80">
        <v>17</v>
      </c>
      <c r="U29" s="99">
        <f>T29/C29*1000</f>
        <v>12.345679012345679</v>
      </c>
      <c r="V29" s="85">
        <v>12</v>
      </c>
      <c r="W29" s="77">
        <v>105200</v>
      </c>
      <c r="X29" s="103">
        <f>W29/C29</f>
        <v>76.39796659404503</v>
      </c>
      <c r="Y29" s="85">
        <v>26</v>
      </c>
      <c r="Z29" s="77">
        <v>1232500</v>
      </c>
      <c r="AA29" s="105">
        <f>W29/Z29*100</f>
        <v>8.535496957403652</v>
      </c>
      <c r="AB29" s="85">
        <v>27</v>
      </c>
      <c r="AC29" s="77">
        <v>11000</v>
      </c>
      <c r="AD29" s="77">
        <v>12200</v>
      </c>
      <c r="AE29" s="72">
        <f>AC29+AD29</f>
        <v>23200</v>
      </c>
      <c r="AF29" s="103">
        <f>AE29/C29</f>
        <v>16.848220769789396</v>
      </c>
      <c r="AG29" s="85">
        <v>6</v>
      </c>
      <c r="AH29" s="77">
        <v>343</v>
      </c>
      <c r="AI29" s="77">
        <v>144</v>
      </c>
      <c r="AJ29" s="87">
        <f>AH29/B29*100</f>
        <v>64.96212121212122</v>
      </c>
      <c r="AK29" s="87">
        <f>AI29/B29*100</f>
        <v>27.27272727272727</v>
      </c>
      <c r="AL29" s="108">
        <v>21</v>
      </c>
      <c r="AM29" s="108">
        <v>17</v>
      </c>
      <c r="AN29" s="77">
        <v>81940</v>
      </c>
      <c r="AO29" s="87">
        <f>AN29/AI29</f>
        <v>569.0277777777778</v>
      </c>
      <c r="AP29" s="107">
        <v>23</v>
      </c>
      <c r="AQ29" s="87">
        <f>AN29/B29</f>
        <v>155.18939393939394</v>
      </c>
      <c r="AR29" s="107">
        <v>19</v>
      </c>
      <c r="AS29" s="80">
        <v>2</v>
      </c>
      <c r="AT29" s="77">
        <v>2</v>
      </c>
      <c r="AU29" s="87">
        <v>350</v>
      </c>
      <c r="AV29" s="107">
        <v>27</v>
      </c>
      <c r="AW29" s="77">
        <v>1</v>
      </c>
      <c r="AX29" s="85">
        <v>9</v>
      </c>
      <c r="AY29" s="113">
        <f>H29+J29+L29+P29+S29+V29+Y29+AB29+AG29+AL29+AM29+AP29+AR29+AV29+AX29</f>
        <v>245</v>
      </c>
      <c r="AZ29" s="97">
        <v>22</v>
      </c>
    </row>
    <row r="30" spans="1:52" ht="12.75">
      <c r="A30" s="71" t="s">
        <v>49</v>
      </c>
      <c r="B30" s="84">
        <v>468</v>
      </c>
      <c r="C30" s="84">
        <v>1329</v>
      </c>
      <c r="D30" s="84">
        <v>156</v>
      </c>
      <c r="E30" s="84">
        <v>2</v>
      </c>
      <c r="F30" s="84">
        <v>5</v>
      </c>
      <c r="G30" s="99">
        <f>D30/E30</f>
        <v>78</v>
      </c>
      <c r="H30" s="111">
        <v>16</v>
      </c>
      <c r="I30" s="83">
        <f>F30/C30*1000</f>
        <v>3.762227238525207</v>
      </c>
      <c r="J30" s="112">
        <v>10</v>
      </c>
      <c r="K30" s="82">
        <f>E30-F30</f>
        <v>-3</v>
      </c>
      <c r="L30" s="111">
        <v>6</v>
      </c>
      <c r="M30" s="84">
        <v>13</v>
      </c>
      <c r="N30" s="84">
        <v>9</v>
      </c>
      <c r="O30" s="99">
        <f>N30/M30*100</f>
        <v>69.23076923076923</v>
      </c>
      <c r="P30" s="111">
        <v>7</v>
      </c>
      <c r="Q30" s="84">
        <v>0</v>
      </c>
      <c r="R30" s="86">
        <f>Q30/C30</f>
        <v>0</v>
      </c>
      <c r="S30" s="85">
        <v>30</v>
      </c>
      <c r="T30" s="80">
        <v>5</v>
      </c>
      <c r="U30" s="99">
        <f>T30/C30*1000</f>
        <v>3.762227238525207</v>
      </c>
      <c r="V30" s="85">
        <v>18</v>
      </c>
      <c r="W30" s="77">
        <v>106900</v>
      </c>
      <c r="X30" s="103">
        <f>W30/C30</f>
        <v>80.43641835966892</v>
      </c>
      <c r="Y30" s="85">
        <v>25</v>
      </c>
      <c r="Z30" s="77">
        <v>992100</v>
      </c>
      <c r="AA30" s="105">
        <f>W30/Z30*100</f>
        <v>10.775123475456102</v>
      </c>
      <c r="AB30" s="85">
        <v>21</v>
      </c>
      <c r="AC30" s="77">
        <v>13600</v>
      </c>
      <c r="AD30" s="77">
        <v>27300</v>
      </c>
      <c r="AE30" s="72">
        <f>AC30+AD30</f>
        <v>40900</v>
      </c>
      <c r="AF30" s="103">
        <f>AE30/C30</f>
        <v>30.775018811136192</v>
      </c>
      <c r="AG30" s="85">
        <v>10</v>
      </c>
      <c r="AH30" s="77">
        <v>251</v>
      </c>
      <c r="AI30" s="77">
        <v>54</v>
      </c>
      <c r="AJ30" s="87">
        <f>AH30/B30*100</f>
        <v>53.63247863247863</v>
      </c>
      <c r="AK30" s="87">
        <f>AI30/B30*100</f>
        <v>11.538461538461538</v>
      </c>
      <c r="AL30" s="108">
        <v>24</v>
      </c>
      <c r="AM30" s="108">
        <v>24</v>
      </c>
      <c r="AN30" s="77">
        <v>35200</v>
      </c>
      <c r="AO30" s="87">
        <f>AN30/AI30</f>
        <v>651.8518518518518</v>
      </c>
      <c r="AP30" s="107">
        <v>14</v>
      </c>
      <c r="AQ30" s="87">
        <f>AN30/B30</f>
        <v>75.21367521367522</v>
      </c>
      <c r="AR30" s="107">
        <v>25</v>
      </c>
      <c r="AS30" s="80">
        <v>5</v>
      </c>
      <c r="AT30" s="77">
        <v>1590</v>
      </c>
      <c r="AU30" s="87">
        <f>AT30/B30*1000</f>
        <v>3397.4358974358975</v>
      </c>
      <c r="AV30" s="107">
        <v>8</v>
      </c>
      <c r="AW30" s="77">
        <v>2</v>
      </c>
      <c r="AX30" s="85">
        <v>8</v>
      </c>
      <c r="AY30" s="113">
        <f>H30+J30+L30+P30+S30+V30+Y30+AB30+AG30+AL30+AM30+AP30+AR30+AV30+AX30</f>
        <v>246</v>
      </c>
      <c r="AZ30" s="97">
        <v>23</v>
      </c>
    </row>
    <row r="31" spans="1:52" ht="12.75">
      <c r="A31" s="72" t="s">
        <v>37</v>
      </c>
      <c r="B31" s="82">
        <v>483</v>
      </c>
      <c r="C31" s="82">
        <v>1167</v>
      </c>
      <c r="D31" s="82">
        <v>124</v>
      </c>
      <c r="E31" s="82">
        <v>1</v>
      </c>
      <c r="F31" s="82">
        <v>5</v>
      </c>
      <c r="G31" s="99">
        <f>D31/E31</f>
        <v>124</v>
      </c>
      <c r="H31" s="110">
        <v>19</v>
      </c>
      <c r="I31" s="83">
        <f>F31/C31*1000</f>
        <v>4.284490145672665</v>
      </c>
      <c r="J31" s="112">
        <v>11</v>
      </c>
      <c r="K31" s="82">
        <f>E31-F31</f>
        <v>-4</v>
      </c>
      <c r="L31" s="110">
        <v>7</v>
      </c>
      <c r="M31" s="82">
        <v>19</v>
      </c>
      <c r="N31" s="82">
        <v>18</v>
      </c>
      <c r="O31" s="99">
        <f>N31/M31*100</f>
        <v>94.73684210526315</v>
      </c>
      <c r="P31" s="111">
        <v>2</v>
      </c>
      <c r="Q31" s="84">
        <v>0</v>
      </c>
      <c r="R31" s="86">
        <f>Q31/C31</f>
        <v>0</v>
      </c>
      <c r="S31" s="85">
        <v>30</v>
      </c>
      <c r="T31" s="80">
        <v>7</v>
      </c>
      <c r="U31" s="99">
        <f>T31/C31*1000</f>
        <v>5.998286203941731</v>
      </c>
      <c r="V31" s="85">
        <v>17</v>
      </c>
      <c r="W31" s="77">
        <v>157300</v>
      </c>
      <c r="X31" s="103">
        <f>W31/C31</f>
        <v>134.79005998286203</v>
      </c>
      <c r="Y31" s="85">
        <v>18</v>
      </c>
      <c r="Z31" s="77">
        <v>1081000</v>
      </c>
      <c r="AA31" s="105">
        <f>W31/Z31*100</f>
        <v>14.551341350601296</v>
      </c>
      <c r="AB31" s="85">
        <v>17</v>
      </c>
      <c r="AC31" s="77">
        <v>32400</v>
      </c>
      <c r="AD31" s="77">
        <v>60000</v>
      </c>
      <c r="AE31" s="72">
        <f>AC31+AD31</f>
        <v>92400</v>
      </c>
      <c r="AF31" s="103">
        <f>AE31/C31</f>
        <v>79.17737789203085</v>
      </c>
      <c r="AG31" s="85">
        <v>25</v>
      </c>
      <c r="AH31" s="77">
        <v>224</v>
      </c>
      <c r="AI31" s="77">
        <v>161</v>
      </c>
      <c r="AJ31" s="87">
        <f>AH31/B31*100</f>
        <v>46.3768115942029</v>
      </c>
      <c r="AK31" s="87">
        <f>AI31/B31*100</f>
        <v>33.33333333333333</v>
      </c>
      <c r="AL31" s="108">
        <v>26</v>
      </c>
      <c r="AM31" s="108">
        <v>14</v>
      </c>
      <c r="AN31" s="77">
        <v>78620</v>
      </c>
      <c r="AO31" s="87">
        <f>AN31/AI31</f>
        <v>488.3229813664596</v>
      </c>
      <c r="AP31" s="107">
        <v>27</v>
      </c>
      <c r="AQ31" s="87">
        <f>AN31/B31</f>
        <v>162.7743271221532</v>
      </c>
      <c r="AR31" s="107">
        <v>18</v>
      </c>
      <c r="AS31" s="80">
        <v>5</v>
      </c>
      <c r="AT31" s="77">
        <v>850</v>
      </c>
      <c r="AU31" s="87">
        <f>AT31/B31*1000</f>
        <v>1759.8343685300206</v>
      </c>
      <c r="AV31" s="107">
        <v>18</v>
      </c>
      <c r="AW31" s="77">
        <v>1</v>
      </c>
      <c r="AX31" s="85">
        <v>9</v>
      </c>
      <c r="AY31" s="113">
        <f>H31+J31+L31+P31+S31+V31+Y31+AB31+AG31+AL31+AM31+AP31+AR31+AV31+AX31</f>
        <v>258</v>
      </c>
      <c r="AZ31" s="97">
        <v>24</v>
      </c>
    </row>
    <row r="32" spans="1:52" ht="12.75">
      <c r="A32" s="72" t="s">
        <v>44</v>
      </c>
      <c r="B32" s="82">
        <v>232</v>
      </c>
      <c r="C32" s="82">
        <v>596</v>
      </c>
      <c r="D32" s="82">
        <v>33</v>
      </c>
      <c r="E32" s="82">
        <v>0</v>
      </c>
      <c r="F32" s="82">
        <v>7</v>
      </c>
      <c r="G32" s="99">
        <v>0</v>
      </c>
      <c r="H32" s="110">
        <v>30</v>
      </c>
      <c r="I32" s="83">
        <f>F32/C32*1000</f>
        <v>11.74496644295302</v>
      </c>
      <c r="J32" s="112">
        <v>23</v>
      </c>
      <c r="K32" s="82">
        <f>E32-F32</f>
        <v>-7</v>
      </c>
      <c r="L32" s="110">
        <v>9</v>
      </c>
      <c r="M32" s="82">
        <v>20</v>
      </c>
      <c r="N32" s="82">
        <v>16</v>
      </c>
      <c r="O32" s="99">
        <f>N32/M32*100</f>
        <v>80</v>
      </c>
      <c r="P32" s="111">
        <v>5</v>
      </c>
      <c r="Q32" s="84">
        <v>0</v>
      </c>
      <c r="R32" s="86">
        <f>Q32/C32</f>
        <v>0</v>
      </c>
      <c r="S32" s="85">
        <v>30</v>
      </c>
      <c r="T32" s="80">
        <v>5</v>
      </c>
      <c r="U32" s="99">
        <f>T32/C32*1000</f>
        <v>8.389261744966444</v>
      </c>
      <c r="V32" s="85">
        <v>15</v>
      </c>
      <c r="W32" s="77">
        <v>80700</v>
      </c>
      <c r="X32" s="103">
        <f>W32/C32</f>
        <v>135.40268456375838</v>
      </c>
      <c r="Y32" s="85">
        <v>17</v>
      </c>
      <c r="Z32" s="77">
        <v>547000</v>
      </c>
      <c r="AA32" s="105">
        <f>W32/Z32*100</f>
        <v>14.753199268738573</v>
      </c>
      <c r="AB32" s="85">
        <v>16</v>
      </c>
      <c r="AC32" s="77">
        <v>11100</v>
      </c>
      <c r="AD32" s="77">
        <v>23900</v>
      </c>
      <c r="AE32" s="72">
        <f>AC32+AD32</f>
        <v>35000</v>
      </c>
      <c r="AF32" s="103">
        <f>AE32/C32</f>
        <v>58.7248322147651</v>
      </c>
      <c r="AG32" s="85">
        <v>21</v>
      </c>
      <c r="AH32" s="77">
        <v>129</v>
      </c>
      <c r="AI32" s="77">
        <v>92</v>
      </c>
      <c r="AJ32" s="87">
        <f>AH32/B32*100</f>
        <v>55.603448275862064</v>
      </c>
      <c r="AK32" s="87">
        <f>AI32/B32*100</f>
        <v>39.6551724137931</v>
      </c>
      <c r="AL32" s="108">
        <v>23</v>
      </c>
      <c r="AM32" s="108">
        <v>13</v>
      </c>
      <c r="AN32" s="77">
        <v>45925</v>
      </c>
      <c r="AO32" s="87">
        <f>AN32/AI32</f>
        <v>499.1847826086956</v>
      </c>
      <c r="AP32" s="107">
        <v>26</v>
      </c>
      <c r="AQ32" s="87">
        <f>AN32/B32</f>
        <v>197.95258620689654</v>
      </c>
      <c r="AR32" s="107">
        <v>15</v>
      </c>
      <c r="AS32" s="80">
        <v>3</v>
      </c>
      <c r="AT32" s="77">
        <v>400</v>
      </c>
      <c r="AU32" s="87">
        <f>AT32/B32*1000</f>
        <v>1724.1379310344826</v>
      </c>
      <c r="AV32" s="107">
        <v>19</v>
      </c>
      <c r="AW32" s="77">
        <v>9</v>
      </c>
      <c r="AX32" s="85">
        <v>2</v>
      </c>
      <c r="AY32" s="113">
        <f>H32+J32+L32+P32+S32+V32+Y32+AB32+AG32+AL32+AM32+AP32+AR32+AV32+AX32</f>
        <v>264</v>
      </c>
      <c r="AZ32" s="97">
        <v>25</v>
      </c>
    </row>
    <row r="33" spans="1:52" ht="12.75">
      <c r="A33" s="72" t="s">
        <v>42</v>
      </c>
      <c r="B33" s="82">
        <v>300</v>
      </c>
      <c r="C33" s="82">
        <v>698</v>
      </c>
      <c r="D33" s="82">
        <v>68</v>
      </c>
      <c r="E33" s="82">
        <v>0</v>
      </c>
      <c r="F33" s="82">
        <v>8</v>
      </c>
      <c r="G33" s="99">
        <v>0</v>
      </c>
      <c r="H33" s="110">
        <v>30</v>
      </c>
      <c r="I33" s="83">
        <f>F33/C33*1000</f>
        <v>11.461318051575931</v>
      </c>
      <c r="J33" s="112">
        <v>22</v>
      </c>
      <c r="K33" s="82">
        <f>E33-F33</f>
        <v>-8</v>
      </c>
      <c r="L33" s="110">
        <v>10</v>
      </c>
      <c r="M33" s="82">
        <v>7</v>
      </c>
      <c r="N33" s="82">
        <v>7</v>
      </c>
      <c r="O33" s="99">
        <f>N33/M33*100</f>
        <v>100</v>
      </c>
      <c r="P33" s="111">
        <v>1</v>
      </c>
      <c r="Q33" s="84">
        <v>300</v>
      </c>
      <c r="R33" s="86">
        <f>Q33/C33</f>
        <v>0.4297994269340974</v>
      </c>
      <c r="S33" s="85">
        <v>1</v>
      </c>
      <c r="T33" s="80">
        <v>6</v>
      </c>
      <c r="U33" s="99">
        <f>T33/C33*1000</f>
        <v>8.595988538681949</v>
      </c>
      <c r="V33" s="85">
        <v>14</v>
      </c>
      <c r="W33" s="77">
        <v>116500</v>
      </c>
      <c r="X33" s="103">
        <f>W33/C33</f>
        <v>166.90544412607449</v>
      </c>
      <c r="Y33" s="85">
        <v>14</v>
      </c>
      <c r="Z33" s="77">
        <v>1284500</v>
      </c>
      <c r="AA33" s="105">
        <f>W33/Z33*100</f>
        <v>9.06967691708836</v>
      </c>
      <c r="AB33" s="85">
        <v>24</v>
      </c>
      <c r="AC33" s="77">
        <v>28900</v>
      </c>
      <c r="AD33" s="77">
        <v>19800</v>
      </c>
      <c r="AE33" s="72">
        <f>AC33+AD33</f>
        <v>48700</v>
      </c>
      <c r="AF33" s="103">
        <f>AE33/C33</f>
        <v>69.77077363896848</v>
      </c>
      <c r="AG33" s="85">
        <v>24</v>
      </c>
      <c r="AH33" s="77">
        <v>207</v>
      </c>
      <c r="AI33" s="77">
        <v>50</v>
      </c>
      <c r="AJ33" s="87">
        <f>AH33/B33*100</f>
        <v>69</v>
      </c>
      <c r="AK33" s="87">
        <f>AI33/B33*100</f>
        <v>16.666666666666664</v>
      </c>
      <c r="AL33" s="108">
        <v>18</v>
      </c>
      <c r="AM33" s="108">
        <v>21</v>
      </c>
      <c r="AN33" s="77">
        <v>33675</v>
      </c>
      <c r="AO33" s="87">
        <f>AN33/AI33</f>
        <v>673.5</v>
      </c>
      <c r="AP33" s="107">
        <v>10</v>
      </c>
      <c r="AQ33" s="87">
        <f>AN33/B33</f>
        <v>112.25</v>
      </c>
      <c r="AR33" s="107">
        <v>21</v>
      </c>
      <c r="AS33" s="80">
        <v>0</v>
      </c>
      <c r="AT33" s="77">
        <v>0</v>
      </c>
      <c r="AU33" s="87">
        <f>AT33/B33*1000</f>
        <v>0</v>
      </c>
      <c r="AV33" s="107">
        <v>30</v>
      </c>
      <c r="AW33" s="77">
        <v>0</v>
      </c>
      <c r="AX33" s="85">
        <v>30</v>
      </c>
      <c r="AY33" s="113">
        <f>H33+J33+L33+P33+S33+V33+Y33+AB33+AG33+AL33+AM33+AP33+AR33+AV33+AX33</f>
        <v>270</v>
      </c>
      <c r="AZ33" s="97">
        <v>26</v>
      </c>
    </row>
    <row r="34" spans="1:52" ht="12.75">
      <c r="A34" s="71" t="s">
        <v>61</v>
      </c>
      <c r="B34" s="84">
        <v>77</v>
      </c>
      <c r="C34" s="84">
        <v>200</v>
      </c>
      <c r="D34" s="84">
        <v>18</v>
      </c>
      <c r="E34" s="84">
        <v>0</v>
      </c>
      <c r="F34" s="84">
        <v>1</v>
      </c>
      <c r="G34" s="99">
        <v>0</v>
      </c>
      <c r="H34" s="111">
        <v>30</v>
      </c>
      <c r="I34" s="83">
        <f t="shared" si="15"/>
        <v>5</v>
      </c>
      <c r="J34" s="112">
        <v>15</v>
      </c>
      <c r="K34" s="82">
        <f t="shared" si="16"/>
        <v>-1</v>
      </c>
      <c r="L34" s="111">
        <v>4</v>
      </c>
      <c r="M34" s="84">
        <v>4</v>
      </c>
      <c r="N34" s="84">
        <v>4</v>
      </c>
      <c r="O34" s="99">
        <f t="shared" si="17"/>
        <v>100</v>
      </c>
      <c r="P34" s="111">
        <v>1</v>
      </c>
      <c r="Q34" s="84">
        <v>0</v>
      </c>
      <c r="R34" s="86">
        <f t="shared" si="18"/>
        <v>0</v>
      </c>
      <c r="S34" s="85">
        <v>30</v>
      </c>
      <c r="T34" s="80">
        <v>0</v>
      </c>
      <c r="U34" s="99">
        <f t="shared" si="19"/>
        <v>0</v>
      </c>
      <c r="V34" s="85">
        <v>30</v>
      </c>
      <c r="W34" s="77">
        <v>8700</v>
      </c>
      <c r="X34" s="103">
        <f t="shared" si="20"/>
        <v>43.5</v>
      </c>
      <c r="Y34" s="85">
        <v>29</v>
      </c>
      <c r="Z34" s="77">
        <v>213000</v>
      </c>
      <c r="AA34" s="105">
        <f t="shared" si="21"/>
        <v>4.084507042253521</v>
      </c>
      <c r="AB34" s="85">
        <v>28</v>
      </c>
      <c r="AC34" s="77">
        <v>300</v>
      </c>
      <c r="AD34" s="77">
        <v>6700</v>
      </c>
      <c r="AE34" s="72">
        <f t="shared" si="22"/>
        <v>7000</v>
      </c>
      <c r="AF34" s="103">
        <f t="shared" si="23"/>
        <v>35</v>
      </c>
      <c r="AG34" s="85">
        <v>11</v>
      </c>
      <c r="AH34" s="77">
        <v>72</v>
      </c>
      <c r="AI34" s="77">
        <v>36</v>
      </c>
      <c r="AJ34" s="87">
        <f t="shared" si="24"/>
        <v>93.5064935064935</v>
      </c>
      <c r="AK34" s="87">
        <f t="shared" si="25"/>
        <v>46.75324675324675</v>
      </c>
      <c r="AL34" s="108">
        <v>12</v>
      </c>
      <c r="AM34" s="108">
        <v>8</v>
      </c>
      <c r="AN34" s="77">
        <v>15035</v>
      </c>
      <c r="AO34" s="87">
        <f t="shared" si="26"/>
        <v>417.6388888888889</v>
      </c>
      <c r="AP34" s="107">
        <v>29</v>
      </c>
      <c r="AQ34" s="87">
        <f t="shared" si="27"/>
        <v>195.25974025974025</v>
      </c>
      <c r="AR34" s="107">
        <v>16</v>
      </c>
      <c r="AS34" s="80">
        <v>0</v>
      </c>
      <c r="AT34" s="77">
        <v>0</v>
      </c>
      <c r="AU34" s="87">
        <f t="shared" si="28"/>
        <v>0</v>
      </c>
      <c r="AV34" s="107">
        <v>30</v>
      </c>
      <c r="AW34" s="77">
        <v>0</v>
      </c>
      <c r="AX34" s="85">
        <v>30</v>
      </c>
      <c r="AY34" s="113">
        <f t="shared" si="29"/>
        <v>303</v>
      </c>
      <c r="AZ34" s="97">
        <v>27</v>
      </c>
    </row>
    <row r="35" spans="1:52" ht="12.75">
      <c r="A35" s="73" t="s">
        <v>33</v>
      </c>
      <c r="B35" s="91">
        <f>SUM(B5:B34)</f>
        <v>8907</v>
      </c>
      <c r="C35" s="91">
        <f>SUM(C5:C34)</f>
        <v>23675</v>
      </c>
      <c r="D35" s="91">
        <f>SUM(D5:D34)</f>
        <v>2675</v>
      </c>
      <c r="E35" s="91">
        <f>SUM(E5:E34)</f>
        <v>41</v>
      </c>
      <c r="F35" s="91">
        <f>SUM(F5:F34)</f>
        <v>111</v>
      </c>
      <c r="G35" s="100">
        <f t="shared" si="30"/>
        <v>65.2439024390244</v>
      </c>
      <c r="H35" s="93" t="s">
        <v>34</v>
      </c>
      <c r="I35" s="94">
        <f t="shared" si="15"/>
        <v>4.688489968321013</v>
      </c>
      <c r="J35" s="93" t="s">
        <v>34</v>
      </c>
      <c r="K35" s="92">
        <f t="shared" si="16"/>
        <v>-70</v>
      </c>
      <c r="L35" s="93" t="s">
        <v>34</v>
      </c>
      <c r="M35" s="91">
        <f>SUM(M5:M34)</f>
        <v>322</v>
      </c>
      <c r="N35" s="91">
        <f>SUM(N5:N34)</f>
        <v>247</v>
      </c>
      <c r="O35" s="100">
        <f t="shared" si="17"/>
        <v>76.70807453416148</v>
      </c>
      <c r="P35" s="93" t="s">
        <v>34</v>
      </c>
      <c r="Q35" s="91">
        <f>SUM(Q12:Q34)</f>
        <v>570</v>
      </c>
      <c r="R35" s="95">
        <f t="shared" si="18"/>
        <v>0.024076029567053854</v>
      </c>
      <c r="S35" s="85" t="s">
        <v>34</v>
      </c>
      <c r="T35" s="81">
        <f>SUM(T5:T34)</f>
        <v>441</v>
      </c>
      <c r="U35" s="100">
        <f t="shared" si="19"/>
        <v>18.627243928194297</v>
      </c>
      <c r="V35" s="90" t="s">
        <v>34</v>
      </c>
      <c r="W35" s="81">
        <f>SUM(W5:W34)</f>
        <v>4395800</v>
      </c>
      <c r="X35" s="104">
        <f t="shared" si="20"/>
        <v>185.67265047518478</v>
      </c>
      <c r="Y35" s="90" t="s">
        <v>34</v>
      </c>
      <c r="Z35" s="81">
        <f>SUM(Z5:Z34)</f>
        <v>26220100</v>
      </c>
      <c r="AA35" s="106">
        <f t="shared" si="21"/>
        <v>16.76500089625898</v>
      </c>
      <c r="AB35" s="90" t="s">
        <v>34</v>
      </c>
      <c r="AC35" s="81">
        <f>SUM(AC5:AC34)</f>
        <v>428100</v>
      </c>
      <c r="AD35" s="81">
        <f>SUM(AD5:AD34)</f>
        <v>758300</v>
      </c>
      <c r="AE35" s="102">
        <f t="shared" si="22"/>
        <v>1186400</v>
      </c>
      <c r="AF35" s="104">
        <f t="shared" si="23"/>
        <v>50.11193241816262</v>
      </c>
      <c r="AG35" s="90" t="s">
        <v>34</v>
      </c>
      <c r="AH35" s="78">
        <f>SUM(AH5:AH34)</f>
        <v>7727</v>
      </c>
      <c r="AI35" s="78">
        <f>SUM(AI5:AI34)</f>
        <v>3052</v>
      </c>
      <c r="AJ35" s="88">
        <f t="shared" si="24"/>
        <v>86.75199281464016</v>
      </c>
      <c r="AK35" s="88">
        <f t="shared" si="25"/>
        <v>34.26518468620186</v>
      </c>
      <c r="AL35" s="89" t="s">
        <v>34</v>
      </c>
      <c r="AM35" s="89" t="s">
        <v>34</v>
      </c>
      <c r="AN35" s="78">
        <f>SUM(AN5:AN34)</f>
        <v>1916045</v>
      </c>
      <c r="AO35" s="88">
        <f t="shared" si="26"/>
        <v>627.7998034076015</v>
      </c>
      <c r="AP35" s="90" t="s">
        <v>34</v>
      </c>
      <c r="AQ35" s="88">
        <f t="shared" si="27"/>
        <v>215.1167620972269</v>
      </c>
      <c r="AR35" s="90" t="s">
        <v>34</v>
      </c>
      <c r="AS35" s="81">
        <f>SUM(AS5:AS34)</f>
        <v>91</v>
      </c>
      <c r="AT35" s="78">
        <f>SUM(AT5:AT34)</f>
        <v>22667</v>
      </c>
      <c r="AU35" s="88">
        <f t="shared" si="28"/>
        <v>2544.852363309756</v>
      </c>
      <c r="AV35" s="90" t="s">
        <v>34</v>
      </c>
      <c r="AW35" s="78"/>
      <c r="AX35" s="90" t="s">
        <v>34</v>
      </c>
      <c r="AY35" s="85" t="s">
        <v>34</v>
      </c>
      <c r="AZ35" s="97" t="s">
        <v>34</v>
      </c>
    </row>
    <row r="36" spans="22:33" ht="12.75"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</row>
  </sheetData>
  <sheetProtection/>
  <mergeCells count="30">
    <mergeCell ref="E3:F3"/>
    <mergeCell ref="A3:A4"/>
    <mergeCell ref="B1:O1"/>
    <mergeCell ref="AC3:AD3"/>
    <mergeCell ref="B3:B4"/>
    <mergeCell ref="C3:C4"/>
    <mergeCell ref="D3:D4"/>
    <mergeCell ref="Q3:Q4"/>
    <mergeCell ref="R3:R4"/>
    <mergeCell ref="G3:G4"/>
    <mergeCell ref="K3:K4"/>
    <mergeCell ref="I3:I4"/>
    <mergeCell ref="AE3:AG3"/>
    <mergeCell ref="AH3:AI3"/>
    <mergeCell ref="AJ3:AK3"/>
    <mergeCell ref="M3:P3"/>
    <mergeCell ref="AN3:AN4"/>
    <mergeCell ref="AY3:AY4"/>
    <mergeCell ref="T3:T4"/>
    <mergeCell ref="U3:U4"/>
    <mergeCell ref="W3:Y3"/>
    <mergeCell ref="Z3:Z4"/>
    <mergeCell ref="AA3:AB3"/>
    <mergeCell ref="AZ3:AZ4"/>
    <mergeCell ref="AO3:AO4"/>
    <mergeCell ref="AQ3:AQ4"/>
    <mergeCell ref="AS3:AS4"/>
    <mergeCell ref="AT3:AT4"/>
    <mergeCell ref="AU3:AU4"/>
    <mergeCell ref="AW3:AW4"/>
  </mergeCells>
  <printOptions/>
  <pageMargins left="0.29" right="0.38" top="0.25" bottom="0.21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234</dc:creator>
  <cp:keywords/>
  <dc:description/>
  <cp:lastModifiedBy>Резеда</cp:lastModifiedBy>
  <cp:lastPrinted>2014-04-09T04:48:40Z</cp:lastPrinted>
  <dcterms:created xsi:type="dcterms:W3CDTF">2013-10-22T06:14:00Z</dcterms:created>
  <dcterms:modified xsi:type="dcterms:W3CDTF">2014-04-09T05:43:29Z</dcterms:modified>
  <cp:category/>
  <cp:version/>
  <cp:contentType/>
  <cp:contentStatus/>
</cp:coreProperties>
</file>