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<sst xmlns="http://schemas.openxmlformats.org/spreadsheetml/2006/main" count="119" uniqueCount="84">
  <si>
    <t>Наименование сельского поселения</t>
  </si>
  <si>
    <t>Исполнение бюджета, %</t>
  </si>
  <si>
    <t>Сумма задолженности по налогам физических лиц, руб.</t>
  </si>
  <si>
    <t>баллы</t>
  </si>
  <si>
    <t>%</t>
  </si>
  <si>
    <t>налог на имущество</t>
  </si>
  <si>
    <t>Всего, руб.</t>
  </si>
  <si>
    <t>КРС</t>
  </si>
  <si>
    <t>в том числе коровы</t>
  </si>
  <si>
    <t>Всего по району:</t>
  </si>
  <si>
    <t>х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</si>
  <si>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</si>
  <si>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</si>
  <si>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</si>
  <si>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</si>
  <si>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</si>
  <si>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Верхнелащинское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</si>
  <si>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</si>
  <si>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</si>
  <si>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</si>
  <si>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</si>
  <si>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</si>
  <si>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</si>
  <si>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</si>
  <si>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</si>
  <si>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</si>
  <si>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</si>
  <si>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</si>
  <si>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</si>
  <si>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</si>
  <si>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Старотинчалинское</t>
  </si>
  <si>
    <t>Старостуденецкое</t>
  </si>
  <si>
    <t>Черки-Гришинское</t>
  </si>
  <si>
    <t>Черки-Кильдуразское</t>
  </si>
  <si>
    <t>Чувашско-Кищаковское</t>
  </si>
  <si>
    <t>Яшевское</t>
  </si>
  <si>
    <t>Большефроловское</t>
  </si>
  <si>
    <t>Занимаемое место по всем показателям</t>
  </si>
  <si>
    <t>в том числе женщин детородного возраста от 18-35 лет</t>
  </si>
  <si>
    <t>на 1 жителя, руб.</t>
  </si>
  <si>
    <t>Тимбаевское</t>
  </si>
  <si>
    <t>Родилось на женщин детородного возраста, чел.</t>
  </si>
  <si>
    <t>количество нотариальных действий на 1000 жителей</t>
  </si>
  <si>
    <t>родилось на женщин детородного возраста, чел.</t>
  </si>
  <si>
    <t>Смертность на 1000 жителей, чел</t>
  </si>
  <si>
    <t>Смертность на 1000 жителей, чел.</t>
  </si>
  <si>
    <t>в том числе введенная за год жилья на одного жителя, кв.м.</t>
  </si>
  <si>
    <t>введенная за год жилья на одного жителя, кв.м.</t>
  </si>
  <si>
    <t>Количество нотариальных действий</t>
  </si>
  <si>
    <t>Количество нотариальных действий на 1000 жителей</t>
  </si>
  <si>
    <t>План годовой, руб.</t>
  </si>
  <si>
    <t xml:space="preserve">земельный налог </t>
  </si>
  <si>
    <t>Плотность поголовья на 100 дворов, гол.</t>
  </si>
  <si>
    <t>Плотность коров на 100 дворов, гол.</t>
  </si>
  <si>
    <t>Надой на 1 корову,  кг</t>
  </si>
  <si>
    <t>надой на 1 корову, кг</t>
  </si>
  <si>
    <t>Надой молока на 1 двор, кг</t>
  </si>
  <si>
    <t>надой молока на 1 двор, кг</t>
  </si>
  <si>
    <t xml:space="preserve">Итого баллы по всем показателям </t>
  </si>
  <si>
    <t>Бюрганское</t>
  </si>
  <si>
    <t>Сорок- Сайдакское</t>
  </si>
  <si>
    <t>Энтуганское</t>
  </si>
  <si>
    <t>Естественный прирост (+), убыль   (-), чел.</t>
  </si>
  <si>
    <t>умер  ло</t>
  </si>
  <si>
    <t>роди лось</t>
  </si>
  <si>
    <t>Естественный прирост (+), убыль      (-), чел.</t>
  </si>
  <si>
    <t>Выдан кредит ЛПХ на 1 двор, руб.</t>
  </si>
  <si>
    <t>Плотность КРС на 100 дворов, гол.</t>
  </si>
  <si>
    <t>Итоговые данные по сельским поселениям Буинского муниципального района за 9 месяцев 2014 года</t>
  </si>
  <si>
    <t>Количество наличных хозяйств на 1.10.2014г.</t>
  </si>
  <si>
    <t>Численность наличного населения на 1.10.2014г.</t>
  </si>
  <si>
    <t>Демография за 9 месяцев 2014г., чел.</t>
  </si>
  <si>
    <t>Введено жилья за 9 месяцев  2014г., кв.м.</t>
  </si>
  <si>
    <t>Сбор собственных доходов сельских поселений за 9 месяцев 2014 года</t>
  </si>
  <si>
    <t>Итого задолженность по налогам физических лиц на 9 месяцев 2014 г.</t>
  </si>
  <si>
    <t>Поголовье КРС за 9 месяцев 2014г., гол.</t>
  </si>
  <si>
    <t xml:space="preserve">Закуплено молока от населения за 9 месяцев 2014г., кг </t>
  </si>
  <si>
    <t>Количество полученных кредитов ЛПХ за 9 месяцев 2014 г.</t>
  </si>
  <si>
    <t>Общая сумма кредитов за 9 месяцев 2014 г., тыс.руб.</t>
  </si>
  <si>
    <t>Кол-во плательщиков, чел.</t>
  </si>
  <si>
    <t>Установленная сумма платежа, руб.</t>
  </si>
  <si>
    <t>Всего собранная сумма, руб.</t>
  </si>
  <si>
    <t>Сбор средств по самообложению, руб.</t>
  </si>
  <si>
    <t xml:space="preserve">Сумма, руб.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</si>
</sst>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#,##0.000"/>
    <numFmt numFmtId="167" formatCode="0.0"/>
    <numFmt numFmtId="168" formatCode="[$-FC19]d\ mmmm\ yyyy\ &quot;г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i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30"/>
      <name val="Arial Cyr"/>
      <family val="0"/>
    </font>
    <font>
      <b/>
      <sz val="9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Arial Cyr"/>
      <family val="0"/>
    </font>
    <font>
      <b/>
      <sz val="10"/>
      <color indexed="62"/>
      <name val="Arial Cyr"/>
      <family val="0"/>
    </font>
    <font>
      <b/>
      <sz val="9"/>
      <color indexed="62"/>
      <name val="Arial Cyr"/>
      <family val="0"/>
    </font>
    <font>
      <b/>
      <sz val="9"/>
      <color indexed="10"/>
      <name val="Arial Cyr"/>
      <family val="0"/>
    </font>
    <font>
      <b/>
      <sz val="9"/>
      <color indexed="56"/>
      <name val="Arial Cyr"/>
      <family val="0"/>
    </font>
    <font>
      <b/>
      <i/>
      <sz val="8"/>
      <color indexed="10"/>
      <name val="Arial Cyr"/>
      <family val="0"/>
    </font>
    <font>
      <b/>
      <i/>
      <sz val="8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0070C0"/>
      <name val="Arial Cyr"/>
      <family val="0"/>
    </font>
    <font>
      <b/>
      <sz val="9"/>
      <color rgb="FF0070C0"/>
      <name val="Arial Cyr"/>
      <family val="0"/>
    </font>
    <font>
      <b/>
      <sz val="10"/>
      <color rgb="FF0070C0"/>
      <name val="Arial Cyr"/>
      <family val="0"/>
    </font>
    <font>
      <sz val="10"/>
      <color rgb="FF0070C0"/>
      <name val="Arial Cyr"/>
      <family val="0"/>
    </font>
    <font>
      <b/>
      <sz val="10"/>
      <color theme="3" tint="0.39998000860214233"/>
      <name val="Arial Cyr"/>
      <family val="0"/>
    </font>
    <font>
      <b/>
      <sz val="9"/>
      <color theme="3" tint="0.39998000860214233"/>
      <name val="Arial Cyr"/>
      <family val="0"/>
    </font>
    <font>
      <b/>
      <sz val="9"/>
      <color theme="3"/>
      <name val="Arial Cyr"/>
      <family val="0"/>
    </font>
    <font>
      <b/>
      <i/>
      <sz val="8"/>
      <color rgb="FFFF0000"/>
      <name val="Arial Cyr"/>
      <family val="0"/>
    </font>
    <font>
      <b/>
      <i/>
      <sz val="8"/>
      <color theme="3" tint="0.39998000860214233"/>
      <name val="Arial Cyr"/>
      <family val="0"/>
    </font>
    <font>
      <b/>
      <sz val="9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167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54" fillId="0" borderId="10" xfId="0" applyFont="1" applyBorder="1" applyAlignment="1">
      <alignment horizontal="right"/>
    </xf>
    <xf numFmtId="167" fontId="5" fillId="0" borderId="10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167" fontId="5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horizontal="right" wrapText="1"/>
    </xf>
    <xf numFmtId="0" fontId="53" fillId="0" borderId="10" xfId="0" applyFont="1" applyBorder="1" applyAlignment="1">
      <alignment horizontal="right"/>
    </xf>
    <xf numFmtId="1" fontId="53" fillId="0" borderId="10" xfId="0" applyNumberFormat="1" applyFont="1" applyBorder="1" applyAlignment="1">
      <alignment horizontal="right" wrapText="1"/>
    </xf>
    <xf numFmtId="1" fontId="53" fillId="32" borderId="10" xfId="0" applyNumberFormat="1" applyFont="1" applyFill="1" applyBorder="1" applyAlignment="1">
      <alignment horizontal="right" wrapText="1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right" vertical="center"/>
    </xf>
    <xf numFmtId="0" fontId="55" fillId="0" borderId="0" xfId="0" applyFont="1" applyAlignment="1">
      <alignment horizontal="right"/>
    </xf>
    <xf numFmtId="1" fontId="4" fillId="0" borderId="10" xfId="0" applyNumberFormat="1" applyFont="1" applyBorder="1" applyAlignment="1">
      <alignment horizontal="right" wrapText="1"/>
    </xf>
    <xf numFmtId="0" fontId="56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/>
    </xf>
    <xf numFmtId="1" fontId="2" fillId="32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right"/>
    </xf>
    <xf numFmtId="0" fontId="53" fillId="32" borderId="10" xfId="0" applyFont="1" applyFill="1" applyBorder="1" applyAlignment="1">
      <alignment horizontal="righ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right" vertical="center" wrapText="1"/>
    </xf>
    <xf numFmtId="167" fontId="4" fillId="0" borderId="10" xfId="0" applyNumberFormat="1" applyFont="1" applyBorder="1" applyAlignment="1">
      <alignment horizontal="right" vertical="center" wrapText="1"/>
    </xf>
    <xf numFmtId="1" fontId="58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3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1" fontId="2" fillId="32" borderId="10" xfId="0" applyNumberFormat="1" applyFont="1" applyFill="1" applyBorder="1" applyAlignment="1">
      <alignment horizontal="right" wrapText="1"/>
    </xf>
    <xf numFmtId="0" fontId="53" fillId="32" borderId="10" xfId="0" applyFont="1" applyFill="1" applyBorder="1" applyAlignment="1">
      <alignment horizontal="center" wrapText="1"/>
    </xf>
    <xf numFmtId="167" fontId="2" fillId="32" borderId="10" xfId="0" applyNumberFormat="1" applyFont="1" applyFill="1" applyBorder="1" applyAlignment="1">
      <alignment horizontal="right" wrapText="1"/>
    </xf>
    <xf numFmtId="0" fontId="53" fillId="32" borderId="10" xfId="0" applyFont="1" applyFill="1" applyBorder="1" applyAlignment="1">
      <alignment horizontal="right" wrapText="1"/>
    </xf>
    <xf numFmtId="165" fontId="2" fillId="32" borderId="10" xfId="0" applyNumberFormat="1" applyFont="1" applyFill="1" applyBorder="1" applyAlignment="1">
      <alignment horizontal="right" wrapText="1"/>
    </xf>
    <xf numFmtId="2" fontId="2" fillId="32" borderId="10" xfId="0" applyNumberFormat="1" applyFont="1" applyFill="1" applyBorder="1" applyAlignment="1">
      <alignment wrapText="1"/>
    </xf>
    <xf numFmtId="167" fontId="2" fillId="32" borderId="10" xfId="0" applyNumberFormat="1" applyFont="1" applyFill="1" applyBorder="1" applyAlignment="1">
      <alignment wrapText="1"/>
    </xf>
    <xf numFmtId="0" fontId="53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right" vertical="center" wrapText="1"/>
    </xf>
    <xf numFmtId="167" fontId="4" fillId="32" borderId="10" xfId="0" applyNumberFormat="1" applyFont="1" applyFill="1" applyBorder="1" applyAlignment="1">
      <alignment horizontal="right" vertical="center" wrapText="1"/>
    </xf>
    <xf numFmtId="0" fontId="57" fillId="32" borderId="10" xfId="0" applyFont="1" applyFill="1" applyBorder="1" applyAlignment="1">
      <alignment vertical="center" wrapText="1"/>
    </xf>
    <xf numFmtId="1" fontId="58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61" fillId="32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6"/>
  <sheetViews>
    <sheetView tabSelected="1" zoomScale="110" zoomScaleNormal="110" zoomScalePageLayoutView="0" workbookViewId="0" topLeftCell="A4">
      <pane xSplit="1" topLeftCell="B1" activePane="topRight" state="frozen"/>
      <selection pane="topLeft" activeCell="A1" sqref="A1"/>
      <selection pane="topRight" activeCell="AV5" sqref="AV5:AV35"/>
    </sheetView>
  </sheetViews>
  <sheetFormatPr defaultColWidth="9.00390625" defaultRowHeight="12.75"/>
  <cols>
    <col min="1" max="1" width="18.875" style="0" customWidth="1"/>
    <col min="2" max="2" width="8.25390625" style="0" customWidth="1"/>
    <col min="3" max="3" width="8.125" style="0" customWidth="1"/>
    <col min="4" max="4" width="8.625" style="0" customWidth="1"/>
    <col min="5" max="5" width="6.625" style="0" customWidth="1"/>
    <col min="6" max="6" width="6.75390625" style="0" customWidth="1"/>
    <col min="7" max="7" width="7.375" style="0" customWidth="1"/>
    <col min="8" max="8" width="6.875" style="0" customWidth="1"/>
    <col min="9" max="9" width="7.25390625" style="0" customWidth="1"/>
    <col min="10" max="10" width="7.125" style="0" customWidth="1"/>
    <col min="11" max="11" width="7.75390625" style="0" customWidth="1"/>
    <col min="12" max="12" width="7.25390625" style="0" customWidth="1"/>
    <col min="13" max="13" width="8.125" style="0" customWidth="1"/>
    <col min="14" max="14" width="8.625" style="0" customWidth="1"/>
    <col min="15" max="16" width="8.75390625" style="0" customWidth="1"/>
    <col min="17" max="17" width="8.625" style="0" customWidth="1"/>
    <col min="18" max="18" width="7.25390625" style="0" customWidth="1"/>
    <col min="20" max="20" width="9.375" style="0" bestFit="1" customWidth="1"/>
    <col min="21" max="21" width="6.25390625" style="0" customWidth="1"/>
    <col min="23" max="23" width="6.00390625" style="0" customWidth="1"/>
    <col min="24" max="24" width="6.375" style="0" customWidth="1"/>
    <col min="25" max="25" width="9.625" style="0" customWidth="1"/>
    <col min="26" max="26" width="9.625" style="0" bestFit="1" customWidth="1"/>
    <col min="27" max="27" width="9.75390625" style="0" bestFit="1" customWidth="1"/>
    <col min="28" max="28" width="8.625" style="0" customWidth="1"/>
    <col min="29" max="29" width="6.875" style="0" customWidth="1"/>
    <col min="30" max="31" width="7.375" style="0" customWidth="1"/>
    <col min="32" max="32" width="7.75390625" style="0" customWidth="1"/>
    <col min="33" max="33" width="8.125" style="0" customWidth="1"/>
    <col min="34" max="35" width="8.00390625" style="0" customWidth="1"/>
    <col min="37" max="37" width="10.375" style="0" bestFit="1" customWidth="1"/>
    <col min="38" max="38" width="7.875" style="0" customWidth="1"/>
    <col min="39" max="39" width="10.375" style="0" bestFit="1" customWidth="1"/>
    <col min="40" max="40" width="8.00390625" style="0" customWidth="1"/>
    <col min="41" max="41" width="7.375" style="0" customWidth="1"/>
    <col min="42" max="42" width="8.375" style="0" customWidth="1"/>
    <col min="44" max="46" width="7.75390625" style="0" customWidth="1"/>
    <col min="47" max="47" width="10.00390625" style="0" customWidth="1"/>
    <col min="48" max="48" width="8.25390625" style="0" customWidth="1"/>
    <col min="49" max="49" width="7.75390625" style="0" customWidth="1"/>
    <col min="50" max="50" width="8.25390625" style="0" customWidth="1"/>
    <col min="52" max="52" width="11.125" style="0" customWidth="1"/>
  </cols>
  <sheetData>
    <row r="1" spans="2:16" ht="12.75">
      <c r="B1" s="79" t="s">
        <v>68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80"/>
      <c r="O1" s="80"/>
      <c r="P1" s="80"/>
    </row>
    <row r="2" ht="6" customHeight="1"/>
    <row r="3" spans="1:52" ht="98.25" customHeight="1">
      <c r="A3" s="63" t="s">
        <v>0</v>
      </c>
      <c r="B3" s="67" t="s">
        <v>69</v>
      </c>
      <c r="C3" s="67" t="s">
        <v>70</v>
      </c>
      <c r="D3" s="67" t="s">
        <v>38</v>
      </c>
      <c r="E3" s="74" t="s">
        <v>71</v>
      </c>
      <c r="F3" s="75"/>
      <c r="G3" s="63" t="s">
        <v>41</v>
      </c>
      <c r="H3" s="35" t="s">
        <v>43</v>
      </c>
      <c r="I3" s="63" t="s">
        <v>44</v>
      </c>
      <c r="J3" s="35" t="s">
        <v>45</v>
      </c>
      <c r="K3" s="63" t="s">
        <v>65</v>
      </c>
      <c r="L3" s="35" t="s">
        <v>62</v>
      </c>
      <c r="M3" s="67" t="s">
        <v>72</v>
      </c>
      <c r="N3" s="63" t="s">
        <v>46</v>
      </c>
      <c r="O3" s="3" t="s">
        <v>47</v>
      </c>
      <c r="P3" s="67" t="s">
        <v>48</v>
      </c>
      <c r="Q3" s="63" t="s">
        <v>49</v>
      </c>
      <c r="R3" s="3" t="s">
        <v>42</v>
      </c>
      <c r="S3" s="65" t="s">
        <v>73</v>
      </c>
      <c r="T3" s="72"/>
      <c r="U3" s="76"/>
      <c r="V3" s="67" t="s">
        <v>50</v>
      </c>
      <c r="W3" s="65" t="s">
        <v>1</v>
      </c>
      <c r="X3" s="76"/>
      <c r="Y3" s="65" t="s">
        <v>2</v>
      </c>
      <c r="Z3" s="66"/>
      <c r="AA3" s="65" t="s">
        <v>74</v>
      </c>
      <c r="AB3" s="72"/>
      <c r="AC3" s="73"/>
      <c r="AD3" s="74" t="s">
        <v>75</v>
      </c>
      <c r="AE3" s="75"/>
      <c r="AF3" s="65" t="s">
        <v>52</v>
      </c>
      <c r="AG3" s="76"/>
      <c r="AH3" s="3" t="s">
        <v>67</v>
      </c>
      <c r="AI3" s="3" t="s">
        <v>53</v>
      </c>
      <c r="AJ3" s="63" t="s">
        <v>76</v>
      </c>
      <c r="AK3" s="63" t="s">
        <v>54</v>
      </c>
      <c r="AL3" s="3" t="s">
        <v>55</v>
      </c>
      <c r="AM3" s="63" t="s">
        <v>56</v>
      </c>
      <c r="AN3" s="3" t="s">
        <v>57</v>
      </c>
      <c r="AO3" s="67" t="s">
        <v>77</v>
      </c>
      <c r="AP3" s="67" t="s">
        <v>78</v>
      </c>
      <c r="AQ3" s="63" t="s">
        <v>66</v>
      </c>
      <c r="AR3" s="3" t="s">
        <v>66</v>
      </c>
      <c r="AS3" s="74" t="s">
        <v>82</v>
      </c>
      <c r="AT3" s="77"/>
      <c r="AU3" s="77"/>
      <c r="AV3" s="77"/>
      <c r="AW3" s="78"/>
      <c r="AX3" s="84" t="s">
        <v>3</v>
      </c>
      <c r="AY3" s="86" t="s">
        <v>58</v>
      </c>
      <c r="AZ3" s="81" t="s">
        <v>37</v>
      </c>
    </row>
    <row r="4" spans="1:52" ht="65.25" customHeight="1">
      <c r="A4" s="64"/>
      <c r="B4" s="68"/>
      <c r="C4" s="68"/>
      <c r="D4" s="68"/>
      <c r="E4" s="45" t="s">
        <v>64</v>
      </c>
      <c r="F4" s="45" t="s">
        <v>63</v>
      </c>
      <c r="G4" s="71"/>
      <c r="H4" s="36" t="s">
        <v>3</v>
      </c>
      <c r="I4" s="71"/>
      <c r="J4" s="36" t="s">
        <v>3</v>
      </c>
      <c r="K4" s="71"/>
      <c r="L4" s="36" t="s">
        <v>3</v>
      </c>
      <c r="M4" s="69"/>
      <c r="N4" s="70"/>
      <c r="O4" s="3" t="s">
        <v>3</v>
      </c>
      <c r="P4" s="69"/>
      <c r="Q4" s="70"/>
      <c r="R4" s="3" t="s">
        <v>3</v>
      </c>
      <c r="S4" s="4" t="s">
        <v>6</v>
      </c>
      <c r="T4" s="4" t="s">
        <v>39</v>
      </c>
      <c r="U4" s="3" t="s">
        <v>3</v>
      </c>
      <c r="V4" s="69"/>
      <c r="W4" s="4" t="s">
        <v>4</v>
      </c>
      <c r="X4" s="3" t="s">
        <v>3</v>
      </c>
      <c r="Y4" s="4" t="s">
        <v>5</v>
      </c>
      <c r="Z4" s="4" t="s">
        <v>51</v>
      </c>
      <c r="AA4" s="4" t="s">
        <v>6</v>
      </c>
      <c r="AB4" s="4" t="s">
        <v>39</v>
      </c>
      <c r="AC4" s="5" t="s">
        <v>3</v>
      </c>
      <c r="AD4" s="45" t="s">
        <v>7</v>
      </c>
      <c r="AE4" s="45" t="s">
        <v>8</v>
      </c>
      <c r="AF4" s="4" t="s">
        <v>7</v>
      </c>
      <c r="AG4" s="4" t="s">
        <v>8</v>
      </c>
      <c r="AH4" s="3" t="s">
        <v>3</v>
      </c>
      <c r="AI4" s="3" t="s">
        <v>3</v>
      </c>
      <c r="AJ4" s="70"/>
      <c r="AK4" s="83"/>
      <c r="AL4" s="3" t="s">
        <v>3</v>
      </c>
      <c r="AM4" s="70"/>
      <c r="AN4" s="3" t="s">
        <v>3</v>
      </c>
      <c r="AO4" s="69"/>
      <c r="AP4" s="69"/>
      <c r="AQ4" s="70"/>
      <c r="AR4" s="3" t="s">
        <v>3</v>
      </c>
      <c r="AS4" s="55" t="s">
        <v>79</v>
      </c>
      <c r="AT4" s="55" t="s">
        <v>80</v>
      </c>
      <c r="AU4" s="55" t="s">
        <v>83</v>
      </c>
      <c r="AV4" s="55" t="s">
        <v>81</v>
      </c>
      <c r="AW4" s="45" t="s">
        <v>4</v>
      </c>
      <c r="AX4" s="85"/>
      <c r="AY4" s="87"/>
      <c r="AZ4" s="82"/>
    </row>
    <row r="5" spans="1:52" ht="13.5" customHeight="1">
      <c r="A5" s="88" t="s">
        <v>12</v>
      </c>
      <c r="B5" s="44">
        <v>240</v>
      </c>
      <c r="C5" s="44">
        <v>616</v>
      </c>
      <c r="D5" s="44">
        <v>152</v>
      </c>
      <c r="E5" s="44">
        <v>3</v>
      </c>
      <c r="F5" s="44">
        <v>7</v>
      </c>
      <c r="G5" s="89">
        <f>D5/E5</f>
        <v>50.666666666666664</v>
      </c>
      <c r="H5" s="90">
        <v>18</v>
      </c>
      <c r="I5" s="91">
        <f>F5/C5*1000</f>
        <v>11.363636363636363</v>
      </c>
      <c r="J5" s="34">
        <v>15</v>
      </c>
      <c r="K5" s="44">
        <f>E5-F5</f>
        <v>-4</v>
      </c>
      <c r="L5" s="92">
        <v>9</v>
      </c>
      <c r="M5" s="53">
        <v>90</v>
      </c>
      <c r="N5" s="93">
        <f>M5/C5</f>
        <v>0.1461038961038961</v>
      </c>
      <c r="O5" s="54">
        <v>6</v>
      </c>
      <c r="P5" s="47">
        <v>9</v>
      </c>
      <c r="Q5" s="89">
        <f>P5/C5*1000</f>
        <v>14.61038961038961</v>
      </c>
      <c r="R5" s="54">
        <v>25</v>
      </c>
      <c r="S5" s="46">
        <v>537600</v>
      </c>
      <c r="T5" s="94">
        <f>S5/C5</f>
        <v>872.7272727272727</v>
      </c>
      <c r="U5" s="54">
        <v>10</v>
      </c>
      <c r="V5" s="46">
        <v>427000</v>
      </c>
      <c r="W5" s="95">
        <f>S5/V5*100</f>
        <v>125.9016393442623</v>
      </c>
      <c r="X5" s="54">
        <v>2</v>
      </c>
      <c r="Y5" s="46">
        <v>900</v>
      </c>
      <c r="Z5" s="46">
        <v>3100</v>
      </c>
      <c r="AA5" s="88">
        <f>Y5+Z5</f>
        <v>4000</v>
      </c>
      <c r="AB5" s="94">
        <f>AA5/C5</f>
        <v>6.4935064935064934</v>
      </c>
      <c r="AC5" s="54">
        <v>3</v>
      </c>
      <c r="AD5" s="46">
        <v>306</v>
      </c>
      <c r="AE5" s="46">
        <v>103</v>
      </c>
      <c r="AF5" s="49">
        <f>AD5/B5*100</f>
        <v>127.49999999999999</v>
      </c>
      <c r="AG5" s="49">
        <f>AE5/B5*100</f>
        <v>42.916666666666664</v>
      </c>
      <c r="AH5" s="96">
        <v>7</v>
      </c>
      <c r="AI5" s="96">
        <v>10</v>
      </c>
      <c r="AJ5" s="46">
        <v>281625</v>
      </c>
      <c r="AK5" s="49">
        <f>AJ5/AE5</f>
        <v>2734.223300970874</v>
      </c>
      <c r="AL5" s="54">
        <v>9</v>
      </c>
      <c r="AM5" s="49">
        <f>AJ5/B5</f>
        <v>1173.4375</v>
      </c>
      <c r="AN5" s="54">
        <v>10</v>
      </c>
      <c r="AO5" s="47">
        <v>17</v>
      </c>
      <c r="AP5" s="46">
        <v>5300</v>
      </c>
      <c r="AQ5" s="49">
        <f>AP5/B5*1000</f>
        <v>22083.333333333332</v>
      </c>
      <c r="AR5" s="54">
        <v>3</v>
      </c>
      <c r="AS5" s="97">
        <v>483</v>
      </c>
      <c r="AT5" s="97">
        <v>250</v>
      </c>
      <c r="AU5" s="97">
        <f>AS5*AT5</f>
        <v>120750</v>
      </c>
      <c r="AV5" s="97">
        <v>120750</v>
      </c>
      <c r="AW5" s="98">
        <f>AV5/AU5*100</f>
        <v>100</v>
      </c>
      <c r="AX5" s="99">
        <v>4</v>
      </c>
      <c r="AY5" s="100">
        <f>H5+J5+L5+O5+R5+U5+X5+AC5+AH5+AI5+AL5+AN5+AR5+AX5</f>
        <v>131</v>
      </c>
      <c r="AZ5" s="102">
        <v>1</v>
      </c>
    </row>
    <row r="6" spans="1:52" ht="13.5" customHeight="1">
      <c r="A6" s="101" t="s">
        <v>40</v>
      </c>
      <c r="B6" s="44">
        <v>180</v>
      </c>
      <c r="C6" s="44">
        <v>502</v>
      </c>
      <c r="D6" s="44">
        <v>41</v>
      </c>
      <c r="E6" s="44">
        <v>4</v>
      </c>
      <c r="F6" s="44">
        <v>8</v>
      </c>
      <c r="G6" s="89">
        <f>D6/E6</f>
        <v>10.25</v>
      </c>
      <c r="H6" s="90">
        <v>3</v>
      </c>
      <c r="I6" s="91">
        <f>F6/C6*1000</f>
        <v>15.936254980079681</v>
      </c>
      <c r="J6" s="34">
        <v>20</v>
      </c>
      <c r="K6" s="44">
        <f>E6-F6</f>
        <v>-4</v>
      </c>
      <c r="L6" s="92">
        <v>9</v>
      </c>
      <c r="M6" s="53">
        <v>100</v>
      </c>
      <c r="N6" s="93">
        <f>M6/C6</f>
        <v>0.199203187250996</v>
      </c>
      <c r="O6" s="54">
        <v>5</v>
      </c>
      <c r="P6" s="47">
        <v>45</v>
      </c>
      <c r="Q6" s="89">
        <f>P6/C6*1000</f>
        <v>89.64143426294821</v>
      </c>
      <c r="R6" s="54">
        <v>3</v>
      </c>
      <c r="S6" s="46">
        <v>429300</v>
      </c>
      <c r="T6" s="94">
        <f>S6/C6</f>
        <v>855.1792828685259</v>
      </c>
      <c r="U6" s="54">
        <v>11</v>
      </c>
      <c r="V6" s="46">
        <v>646500</v>
      </c>
      <c r="W6" s="95">
        <f>S6/V6*100</f>
        <v>66.40371229698377</v>
      </c>
      <c r="X6" s="54">
        <v>25</v>
      </c>
      <c r="Y6" s="46">
        <v>1400</v>
      </c>
      <c r="Z6" s="46">
        <v>16700</v>
      </c>
      <c r="AA6" s="88">
        <f>Y6+Z6</f>
        <v>18100</v>
      </c>
      <c r="AB6" s="94">
        <f>AA6/C6</f>
        <v>36.05577689243028</v>
      </c>
      <c r="AC6" s="54">
        <v>17</v>
      </c>
      <c r="AD6" s="46">
        <v>397</v>
      </c>
      <c r="AE6" s="46">
        <v>157</v>
      </c>
      <c r="AF6" s="49">
        <f>AD6/B6*100</f>
        <v>220.55555555555557</v>
      </c>
      <c r="AG6" s="49">
        <f>AE6/B6*100</f>
        <v>87.22222222222223</v>
      </c>
      <c r="AH6" s="96">
        <v>1</v>
      </c>
      <c r="AI6" s="96">
        <v>1</v>
      </c>
      <c r="AJ6" s="46">
        <v>360065</v>
      </c>
      <c r="AK6" s="49">
        <f>AJ6/AE6</f>
        <v>2293.4076433121018</v>
      </c>
      <c r="AL6" s="54">
        <v>23</v>
      </c>
      <c r="AM6" s="49">
        <f>AJ6/B6</f>
        <v>2000.361111111111</v>
      </c>
      <c r="AN6" s="54">
        <v>2</v>
      </c>
      <c r="AO6" s="47">
        <v>12</v>
      </c>
      <c r="AP6" s="46">
        <v>5250</v>
      </c>
      <c r="AQ6" s="49">
        <f>AP6/B6*1000</f>
        <v>29166.666666666668</v>
      </c>
      <c r="AR6" s="54">
        <v>1</v>
      </c>
      <c r="AS6" s="97">
        <v>411</v>
      </c>
      <c r="AT6" s="97">
        <v>200</v>
      </c>
      <c r="AU6" s="97">
        <f>AS6*AT6</f>
        <v>82200</v>
      </c>
      <c r="AV6" s="97">
        <v>70800</v>
      </c>
      <c r="AW6" s="98">
        <f>AV6/AU6*100</f>
        <v>86.13138686131386</v>
      </c>
      <c r="AX6" s="99">
        <v>11</v>
      </c>
      <c r="AY6" s="100">
        <f>H6+J6+L6+O6+R6+U6+X6+AC6+AH6+AI6+AL6+AN6+AR6+AX6</f>
        <v>132</v>
      </c>
      <c r="AZ6" s="102">
        <v>2</v>
      </c>
    </row>
    <row r="7" spans="1:52" ht="13.5" customHeight="1">
      <c r="A7" s="101" t="s">
        <v>28</v>
      </c>
      <c r="B7" s="44">
        <v>91</v>
      </c>
      <c r="C7" s="44">
        <v>251</v>
      </c>
      <c r="D7" s="44">
        <v>23</v>
      </c>
      <c r="E7" s="44">
        <v>1</v>
      </c>
      <c r="F7" s="44">
        <v>2</v>
      </c>
      <c r="G7" s="89">
        <f>D7/E7</f>
        <v>23</v>
      </c>
      <c r="H7" s="90">
        <v>10</v>
      </c>
      <c r="I7" s="91">
        <f>F7/C7*1000</f>
        <v>7.968127490039841</v>
      </c>
      <c r="J7" s="34">
        <v>9</v>
      </c>
      <c r="K7" s="44">
        <f>E7-F7</f>
        <v>-1</v>
      </c>
      <c r="L7" s="92">
        <v>6</v>
      </c>
      <c r="M7" s="53">
        <v>102</v>
      </c>
      <c r="N7" s="93">
        <f>M7/C7</f>
        <v>0.4063745019920319</v>
      </c>
      <c r="O7" s="54">
        <v>4</v>
      </c>
      <c r="P7" s="47">
        <v>6</v>
      </c>
      <c r="Q7" s="89">
        <f>P7/C7*1000</f>
        <v>23.904382470119522</v>
      </c>
      <c r="R7" s="54">
        <v>22</v>
      </c>
      <c r="S7" s="46">
        <v>549500</v>
      </c>
      <c r="T7" s="94">
        <f>S7/C7</f>
        <v>2189.2430278884462</v>
      </c>
      <c r="U7" s="54">
        <v>1</v>
      </c>
      <c r="V7" s="46">
        <v>525100</v>
      </c>
      <c r="W7" s="95">
        <f>S7/V7*100</f>
        <v>104.64673395543707</v>
      </c>
      <c r="X7" s="54">
        <v>4</v>
      </c>
      <c r="Y7" s="46">
        <v>400</v>
      </c>
      <c r="Z7" s="46">
        <v>9900</v>
      </c>
      <c r="AA7" s="88">
        <f>Y7+Z7</f>
        <v>10300</v>
      </c>
      <c r="AB7" s="94">
        <f>AA7/C7</f>
        <v>41.03585657370518</v>
      </c>
      <c r="AC7" s="54">
        <v>19</v>
      </c>
      <c r="AD7" s="46">
        <v>80</v>
      </c>
      <c r="AE7" s="46">
        <v>17</v>
      </c>
      <c r="AF7" s="49">
        <f>AD7/B7*100</f>
        <v>87.91208791208791</v>
      </c>
      <c r="AG7" s="49">
        <f>AE7/B7*100</f>
        <v>18.681318681318682</v>
      </c>
      <c r="AH7" s="96">
        <v>15</v>
      </c>
      <c r="AI7" s="96">
        <v>19</v>
      </c>
      <c r="AJ7" s="46">
        <v>49045</v>
      </c>
      <c r="AK7" s="49">
        <f>AJ7/AE7</f>
        <v>2885</v>
      </c>
      <c r="AL7" s="54">
        <v>5</v>
      </c>
      <c r="AM7" s="49">
        <f>AJ7/B7</f>
        <v>538.9560439560439</v>
      </c>
      <c r="AN7" s="54">
        <v>20</v>
      </c>
      <c r="AO7" s="47">
        <v>9</v>
      </c>
      <c r="AP7" s="46">
        <v>2106</v>
      </c>
      <c r="AQ7" s="49">
        <f>AP7/B7*1000</f>
        <v>23142.85714285714</v>
      </c>
      <c r="AR7" s="54">
        <v>2</v>
      </c>
      <c r="AS7" s="97">
        <v>234</v>
      </c>
      <c r="AT7" s="97">
        <v>270</v>
      </c>
      <c r="AU7" s="97">
        <f>AS7*AT7</f>
        <v>63180</v>
      </c>
      <c r="AV7" s="97">
        <v>64530</v>
      </c>
      <c r="AW7" s="98">
        <f>AV7/AU7*100</f>
        <v>102.13675213675214</v>
      </c>
      <c r="AX7" s="99">
        <v>1</v>
      </c>
      <c r="AY7" s="100">
        <f>H7+J7+L7+O7+R7+U7+X7+AC7+AH7+AI7+AL7+AN7+AR7+AX7</f>
        <v>137</v>
      </c>
      <c r="AZ7" s="102">
        <v>3</v>
      </c>
    </row>
    <row r="8" spans="1:52" ht="13.5" customHeight="1">
      <c r="A8" s="43" t="s">
        <v>60</v>
      </c>
      <c r="B8" s="10">
        <v>261</v>
      </c>
      <c r="C8" s="10">
        <v>692</v>
      </c>
      <c r="D8" s="10">
        <v>40</v>
      </c>
      <c r="E8" s="10">
        <v>1</v>
      </c>
      <c r="F8" s="10">
        <v>5</v>
      </c>
      <c r="G8" s="24">
        <f>D8/E8</f>
        <v>40</v>
      </c>
      <c r="H8" s="56">
        <v>16</v>
      </c>
      <c r="I8" s="11">
        <f>F8/C8*1000</f>
        <v>7.22543352601156</v>
      </c>
      <c r="J8" s="33">
        <v>6</v>
      </c>
      <c r="K8" s="10">
        <f>E8-F8</f>
        <v>-4</v>
      </c>
      <c r="L8" s="31">
        <v>9</v>
      </c>
      <c r="M8" s="12">
        <v>0</v>
      </c>
      <c r="N8" s="14">
        <f>M8/C8</f>
        <v>0</v>
      </c>
      <c r="O8" s="50">
        <v>30</v>
      </c>
      <c r="P8" s="8">
        <v>31</v>
      </c>
      <c r="Q8" s="24">
        <f>P8/C8*1000</f>
        <v>44.797687861271676</v>
      </c>
      <c r="R8" s="50">
        <v>13</v>
      </c>
      <c r="S8" s="6">
        <v>474200</v>
      </c>
      <c r="T8" s="27">
        <f>S8/C8</f>
        <v>685.2601156069364</v>
      </c>
      <c r="U8" s="50">
        <v>23</v>
      </c>
      <c r="V8" s="6">
        <v>549000</v>
      </c>
      <c r="W8" s="29">
        <f>S8/V8*100</f>
        <v>86.3752276867031</v>
      </c>
      <c r="X8" s="50">
        <v>6</v>
      </c>
      <c r="Y8" s="6">
        <v>1000</v>
      </c>
      <c r="Z8" s="6">
        <v>19600</v>
      </c>
      <c r="AA8" s="1">
        <f>Y8+Z8</f>
        <v>20600</v>
      </c>
      <c r="AB8" s="27">
        <f>AA8/C8</f>
        <v>29.76878612716763</v>
      </c>
      <c r="AC8" s="50">
        <v>14</v>
      </c>
      <c r="AD8" s="6">
        <v>373</v>
      </c>
      <c r="AE8" s="6">
        <v>144</v>
      </c>
      <c r="AF8" s="15">
        <f>AD8/B8*100</f>
        <v>142.911877394636</v>
      </c>
      <c r="AG8" s="15">
        <f>AE8/B8*100</f>
        <v>55.172413793103445</v>
      </c>
      <c r="AH8" s="37">
        <v>6</v>
      </c>
      <c r="AI8" s="37">
        <v>6</v>
      </c>
      <c r="AJ8" s="6">
        <v>434430</v>
      </c>
      <c r="AK8" s="15">
        <f>AJ8/AE8</f>
        <v>3016.875</v>
      </c>
      <c r="AL8" s="50">
        <v>1</v>
      </c>
      <c r="AM8" s="15">
        <f>AJ8/B8</f>
        <v>1664.4827586206898</v>
      </c>
      <c r="AN8" s="50">
        <v>5</v>
      </c>
      <c r="AO8" s="8">
        <v>13</v>
      </c>
      <c r="AP8" s="6">
        <v>3810</v>
      </c>
      <c r="AQ8" s="15">
        <f>AP8/B8*1000</f>
        <v>14597.701149425287</v>
      </c>
      <c r="AR8" s="50">
        <v>5</v>
      </c>
      <c r="AS8" s="51">
        <v>385</v>
      </c>
      <c r="AT8" s="52">
        <v>100</v>
      </c>
      <c r="AU8" s="51">
        <f>AS8*AT8</f>
        <v>38500</v>
      </c>
      <c r="AV8" s="52">
        <v>38500</v>
      </c>
      <c r="AW8" s="61">
        <f>AV8/AU8*100</f>
        <v>100</v>
      </c>
      <c r="AX8" s="59">
        <v>4</v>
      </c>
      <c r="AY8" s="62">
        <f>H8+J8+L8+O8+R8+U8+X8+AC8+AH8+AI8+AL8+AN8+AR8+AX8</f>
        <v>144</v>
      </c>
      <c r="AZ8" s="103">
        <v>4</v>
      </c>
    </row>
    <row r="9" spans="1:52" ht="13.5" customHeight="1">
      <c r="A9" s="43" t="s">
        <v>24</v>
      </c>
      <c r="B9" s="12">
        <v>260</v>
      </c>
      <c r="C9" s="12">
        <v>701</v>
      </c>
      <c r="D9" s="12">
        <v>100</v>
      </c>
      <c r="E9" s="12">
        <v>7</v>
      </c>
      <c r="F9" s="12">
        <v>8</v>
      </c>
      <c r="G9" s="24">
        <f>D9/E9</f>
        <v>14.285714285714286</v>
      </c>
      <c r="H9" s="57">
        <v>5</v>
      </c>
      <c r="I9" s="11">
        <f>F9/C9*1000</f>
        <v>11.412268188302425</v>
      </c>
      <c r="J9" s="33">
        <v>15</v>
      </c>
      <c r="K9" s="10">
        <f>E9-F9</f>
        <v>-1</v>
      </c>
      <c r="L9" s="32">
        <v>6</v>
      </c>
      <c r="M9" s="12">
        <v>0</v>
      </c>
      <c r="N9" s="14">
        <f>M9/C9</f>
        <v>0</v>
      </c>
      <c r="O9" s="50">
        <v>30</v>
      </c>
      <c r="P9" s="8">
        <v>49</v>
      </c>
      <c r="Q9" s="24">
        <f>P9/C9*1000</f>
        <v>69.90014265335236</v>
      </c>
      <c r="R9" s="50">
        <v>7</v>
      </c>
      <c r="S9" s="6">
        <v>945000</v>
      </c>
      <c r="T9" s="27">
        <f>S9/C9</f>
        <v>1348.074179743224</v>
      </c>
      <c r="U9" s="50">
        <v>4</v>
      </c>
      <c r="V9" s="6">
        <v>1285500</v>
      </c>
      <c r="W9" s="29">
        <f>S9/V9*100</f>
        <v>73.51225204200699</v>
      </c>
      <c r="X9" s="50">
        <v>19</v>
      </c>
      <c r="Y9" s="6">
        <v>3400</v>
      </c>
      <c r="Z9" s="6">
        <v>23800</v>
      </c>
      <c r="AA9" s="1">
        <f>Y9+Z9</f>
        <v>27200</v>
      </c>
      <c r="AB9" s="27">
        <f>AA9/C9</f>
        <v>38.80171184022824</v>
      </c>
      <c r="AC9" s="50">
        <v>18</v>
      </c>
      <c r="AD9" s="6">
        <v>380</v>
      </c>
      <c r="AE9" s="6">
        <v>174</v>
      </c>
      <c r="AF9" s="15">
        <f>AD9/B9*100</f>
        <v>146.15384615384613</v>
      </c>
      <c r="AG9" s="15">
        <f>AE9/B9*100</f>
        <v>66.92307692307692</v>
      </c>
      <c r="AH9" s="37">
        <v>5</v>
      </c>
      <c r="AI9" s="37">
        <v>5</v>
      </c>
      <c r="AJ9" s="6">
        <v>435770</v>
      </c>
      <c r="AK9" s="15">
        <f>AJ9/AE9</f>
        <v>2504.425287356322</v>
      </c>
      <c r="AL9" s="50">
        <v>17</v>
      </c>
      <c r="AM9" s="15">
        <f>AJ9/B9</f>
        <v>1676.0384615384614</v>
      </c>
      <c r="AN9" s="50">
        <v>4</v>
      </c>
      <c r="AO9" s="8">
        <v>9</v>
      </c>
      <c r="AP9" s="6">
        <v>1600</v>
      </c>
      <c r="AQ9" s="15">
        <f>AP9/B9*1000</f>
        <v>6153.846153846154</v>
      </c>
      <c r="AR9" s="50">
        <v>22</v>
      </c>
      <c r="AS9" s="51">
        <v>644</v>
      </c>
      <c r="AT9" s="51">
        <v>200</v>
      </c>
      <c r="AU9" s="51">
        <f>AS9*AT9</f>
        <v>128800</v>
      </c>
      <c r="AV9" s="51">
        <v>110200</v>
      </c>
      <c r="AW9" s="61">
        <f>AV9/AU9*100</f>
        <v>85.55900621118012</v>
      </c>
      <c r="AX9" s="59">
        <v>12</v>
      </c>
      <c r="AY9" s="62">
        <f>H9+J9+L9+O9+R9+U9+X9+AC9+AH9+AI9+AL9+AN9+AR9+AX9</f>
        <v>169</v>
      </c>
      <c r="AZ9" s="103">
        <v>5</v>
      </c>
    </row>
    <row r="10" spans="1:52" ht="13.5" customHeight="1">
      <c r="A10" s="1" t="s">
        <v>11</v>
      </c>
      <c r="B10" s="44">
        <v>316</v>
      </c>
      <c r="C10" s="44">
        <v>756</v>
      </c>
      <c r="D10" s="10">
        <v>101</v>
      </c>
      <c r="E10" s="10">
        <v>15</v>
      </c>
      <c r="F10" s="10">
        <v>16</v>
      </c>
      <c r="G10" s="24">
        <f>D10/E10</f>
        <v>6.733333333333333</v>
      </c>
      <c r="H10" s="56">
        <v>2</v>
      </c>
      <c r="I10" s="11">
        <f aca="true" t="shared" si="0" ref="I10:I34">F10/C10*1000</f>
        <v>21.164021164021165</v>
      </c>
      <c r="J10" s="33">
        <v>25</v>
      </c>
      <c r="K10" s="10">
        <f aca="true" t="shared" si="1" ref="K10:K34">E10-F10</f>
        <v>-1</v>
      </c>
      <c r="L10" s="31">
        <v>6</v>
      </c>
      <c r="M10" s="12">
        <v>88</v>
      </c>
      <c r="N10" s="14">
        <f aca="true" t="shared" si="2" ref="N10:N35">M10/C10</f>
        <v>0.1164021164021164</v>
      </c>
      <c r="O10" s="13">
        <v>7</v>
      </c>
      <c r="P10" s="47">
        <v>48</v>
      </c>
      <c r="Q10" s="24">
        <f aca="true" t="shared" si="3" ref="Q10:Q35">P10/C10*1000</f>
        <v>63.49206349206349</v>
      </c>
      <c r="R10" s="13">
        <v>9</v>
      </c>
      <c r="S10" s="6">
        <v>604100</v>
      </c>
      <c r="T10" s="27">
        <f aca="true" t="shared" si="4" ref="T10:T35">S10/C10</f>
        <v>799.074074074074</v>
      </c>
      <c r="U10" s="13">
        <v>13</v>
      </c>
      <c r="V10" s="6">
        <v>783500</v>
      </c>
      <c r="W10" s="29">
        <f aca="true" t="shared" si="5" ref="W10:W34">S10/V10*100</f>
        <v>77.10274409700064</v>
      </c>
      <c r="X10" s="13">
        <v>15</v>
      </c>
      <c r="Y10" s="6">
        <v>7600</v>
      </c>
      <c r="Z10" s="6">
        <v>18100</v>
      </c>
      <c r="AA10" s="1">
        <f aca="true" t="shared" si="6" ref="AA10:AA34">Y10+Z10</f>
        <v>25700</v>
      </c>
      <c r="AB10" s="27">
        <f aca="true" t="shared" si="7" ref="AB10:AB35">AA10/C10</f>
        <v>33.99470899470899</v>
      </c>
      <c r="AC10" s="13">
        <v>16</v>
      </c>
      <c r="AD10" s="6">
        <v>290</v>
      </c>
      <c r="AE10" s="6">
        <v>73</v>
      </c>
      <c r="AF10" s="15">
        <f aca="true" t="shared" si="8" ref="AF10:AF35">AD10/B10*100</f>
        <v>91.77215189873418</v>
      </c>
      <c r="AG10" s="15">
        <f aca="true" t="shared" si="9" ref="AG10:AG35">AE10/B10*100</f>
        <v>23.10126582278481</v>
      </c>
      <c r="AH10" s="37">
        <v>12</v>
      </c>
      <c r="AI10" s="37">
        <v>16</v>
      </c>
      <c r="AJ10" s="6">
        <v>196090</v>
      </c>
      <c r="AK10" s="15">
        <f aca="true" t="shared" si="10" ref="AK10:AK34">AJ10/AE10</f>
        <v>2686.1643835616437</v>
      </c>
      <c r="AL10" s="13">
        <v>11</v>
      </c>
      <c r="AM10" s="15">
        <f aca="true" t="shared" si="11" ref="AM10:AM35">AJ10/B10</f>
        <v>620.5379746835443</v>
      </c>
      <c r="AN10" s="13">
        <v>19</v>
      </c>
      <c r="AO10" s="8">
        <v>15</v>
      </c>
      <c r="AP10" s="6">
        <v>3710</v>
      </c>
      <c r="AQ10" s="15">
        <f aca="true" t="shared" si="12" ref="AQ10:AQ35">AP10/B10*1000</f>
        <v>11740.506329113923</v>
      </c>
      <c r="AR10" s="13">
        <v>10</v>
      </c>
      <c r="AS10" s="51">
        <v>720</v>
      </c>
      <c r="AT10" s="51">
        <v>250</v>
      </c>
      <c r="AU10" s="51">
        <f>AS10*AT10</f>
        <v>180000</v>
      </c>
      <c r="AV10" s="52">
        <v>124750</v>
      </c>
      <c r="AW10" s="61">
        <f>AV10/AU10*100</f>
        <v>69.30555555555556</v>
      </c>
      <c r="AX10" s="59">
        <v>14</v>
      </c>
      <c r="AY10" s="62">
        <f>H10+J10+L10+O10+R10+U10+X10+AC10+AH10+AI10+AL10+AN10+AR10+AX10</f>
        <v>175</v>
      </c>
      <c r="AZ10" s="104">
        <v>6</v>
      </c>
    </row>
    <row r="11" spans="1:52" ht="13.5" customHeight="1">
      <c r="A11" s="1" t="s">
        <v>15</v>
      </c>
      <c r="B11" s="12">
        <v>201</v>
      </c>
      <c r="C11" s="12">
        <v>457</v>
      </c>
      <c r="D11" s="12">
        <v>89</v>
      </c>
      <c r="E11" s="12">
        <v>1</v>
      </c>
      <c r="F11" s="12">
        <v>3</v>
      </c>
      <c r="G11" s="24">
        <f>D11/E11</f>
        <v>89</v>
      </c>
      <c r="H11" s="57">
        <v>19</v>
      </c>
      <c r="I11" s="11">
        <f aca="true" t="shared" si="13" ref="I11:I33">F11/C11*1000</f>
        <v>6.564551422319474</v>
      </c>
      <c r="J11" s="33">
        <v>4</v>
      </c>
      <c r="K11" s="10">
        <f aca="true" t="shared" si="14" ref="K11:K33">E11-F11</f>
        <v>-2</v>
      </c>
      <c r="L11" s="32">
        <v>7</v>
      </c>
      <c r="M11" s="12">
        <v>0</v>
      </c>
      <c r="N11" s="14">
        <f aca="true" t="shared" si="15" ref="N11:N33">M11/C11</f>
        <v>0</v>
      </c>
      <c r="O11" s="50">
        <v>30</v>
      </c>
      <c r="P11" s="47">
        <v>10</v>
      </c>
      <c r="Q11" s="24">
        <f aca="true" t="shared" si="16" ref="Q11:Q33">P11/C11*1000</f>
        <v>21.88183807439825</v>
      </c>
      <c r="R11" s="50">
        <v>23</v>
      </c>
      <c r="S11" s="6">
        <v>452500</v>
      </c>
      <c r="T11" s="27">
        <f aca="true" t="shared" si="17" ref="T11:T33">S11/C11</f>
        <v>990.1531728665208</v>
      </c>
      <c r="U11" s="50">
        <v>7</v>
      </c>
      <c r="V11" s="6">
        <v>587500</v>
      </c>
      <c r="W11" s="29">
        <f>S11/V11*100</f>
        <v>77.02127659574468</v>
      </c>
      <c r="X11" s="50">
        <v>16</v>
      </c>
      <c r="Y11" s="6">
        <v>1800</v>
      </c>
      <c r="Z11" s="6">
        <v>2600</v>
      </c>
      <c r="AA11" s="1">
        <f>Y11+Z11</f>
        <v>4400</v>
      </c>
      <c r="AB11" s="27">
        <f aca="true" t="shared" si="18" ref="AB11:AB33">AA11/C11</f>
        <v>9.62800875273523</v>
      </c>
      <c r="AC11" s="50">
        <v>4</v>
      </c>
      <c r="AD11" s="6">
        <v>183</v>
      </c>
      <c r="AE11" s="6">
        <v>81</v>
      </c>
      <c r="AF11" s="15">
        <f aca="true" t="shared" si="19" ref="AF11:AF33">AD11/B11*100</f>
        <v>91.04477611940298</v>
      </c>
      <c r="AG11" s="15">
        <f aca="true" t="shared" si="20" ref="AG11:AG33">AE11/B11*100</f>
        <v>40.298507462686565</v>
      </c>
      <c r="AH11" s="37">
        <v>13</v>
      </c>
      <c r="AI11" s="37">
        <v>11</v>
      </c>
      <c r="AJ11" s="6">
        <v>235500</v>
      </c>
      <c r="AK11" s="15">
        <f>AJ11/AE11</f>
        <v>2907.4074074074074</v>
      </c>
      <c r="AL11" s="50">
        <v>3</v>
      </c>
      <c r="AM11" s="15">
        <f aca="true" t="shared" si="21" ref="AM11:AM33">AJ11/B11</f>
        <v>1171.641791044776</v>
      </c>
      <c r="AN11" s="50">
        <v>11</v>
      </c>
      <c r="AO11" s="8">
        <v>3</v>
      </c>
      <c r="AP11" s="6">
        <v>900</v>
      </c>
      <c r="AQ11" s="15">
        <f aca="true" t="shared" si="22" ref="AQ11:AQ33">AP11/B11*1000</f>
        <v>4477.611940298507</v>
      </c>
      <c r="AR11" s="50">
        <v>24</v>
      </c>
      <c r="AS11" s="51">
        <v>371</v>
      </c>
      <c r="AT11" s="51">
        <v>150</v>
      </c>
      <c r="AU11" s="51">
        <f aca="true" t="shared" si="23" ref="AU11:AU33">AS11*AT11</f>
        <v>55650</v>
      </c>
      <c r="AV11" s="51">
        <v>55650</v>
      </c>
      <c r="AW11" s="61">
        <f aca="true" t="shared" si="24" ref="AW11:AW16">AV11/AU11*100</f>
        <v>100</v>
      </c>
      <c r="AX11" s="59">
        <v>4</v>
      </c>
      <c r="AY11" s="62">
        <f aca="true" t="shared" si="25" ref="AY11:AY33">H11+J11+L11+O11+R11+U11+X11+AC11+AH11+AI11+AL11+AN11+AR11+AX11</f>
        <v>176</v>
      </c>
      <c r="AZ11" s="103">
        <v>7</v>
      </c>
    </row>
    <row r="12" spans="1:52" ht="13.5" customHeight="1">
      <c r="A12" s="1" t="s">
        <v>21</v>
      </c>
      <c r="B12" s="12">
        <v>265</v>
      </c>
      <c r="C12" s="12">
        <v>697</v>
      </c>
      <c r="D12" s="12">
        <v>52</v>
      </c>
      <c r="E12" s="12">
        <v>9</v>
      </c>
      <c r="F12" s="12">
        <v>10</v>
      </c>
      <c r="G12" s="24">
        <f>D12/E12</f>
        <v>5.777777777777778</v>
      </c>
      <c r="H12" s="57">
        <v>1</v>
      </c>
      <c r="I12" s="11">
        <f t="shared" si="13"/>
        <v>14.347202295552368</v>
      </c>
      <c r="J12" s="33">
        <v>16</v>
      </c>
      <c r="K12" s="10">
        <f t="shared" si="14"/>
        <v>-1</v>
      </c>
      <c r="L12" s="32">
        <v>6</v>
      </c>
      <c r="M12" s="12">
        <v>0</v>
      </c>
      <c r="N12" s="14">
        <f t="shared" si="15"/>
        <v>0</v>
      </c>
      <c r="O12" s="50">
        <v>30</v>
      </c>
      <c r="P12" s="8">
        <v>42</v>
      </c>
      <c r="Q12" s="24">
        <f t="shared" si="16"/>
        <v>60.25824964131994</v>
      </c>
      <c r="R12" s="50">
        <v>11</v>
      </c>
      <c r="S12" s="6">
        <v>613500</v>
      </c>
      <c r="T12" s="27">
        <f t="shared" si="17"/>
        <v>880.2008608321378</v>
      </c>
      <c r="U12" s="50">
        <v>9</v>
      </c>
      <c r="V12" s="6">
        <v>558400</v>
      </c>
      <c r="W12" s="29">
        <f>S12/V12*100</f>
        <v>109.86747851002865</v>
      </c>
      <c r="X12" s="50">
        <v>3</v>
      </c>
      <c r="Y12" s="6">
        <v>4300</v>
      </c>
      <c r="Z12" s="6">
        <v>29700</v>
      </c>
      <c r="AA12" s="1">
        <f>Y12+Z12</f>
        <v>34000</v>
      </c>
      <c r="AB12" s="27">
        <f t="shared" si="18"/>
        <v>48.78048780487805</v>
      </c>
      <c r="AC12" s="50">
        <v>24</v>
      </c>
      <c r="AD12" s="46">
        <v>194</v>
      </c>
      <c r="AE12" s="46">
        <v>127</v>
      </c>
      <c r="AF12" s="15">
        <f t="shared" si="19"/>
        <v>73.20754716981132</v>
      </c>
      <c r="AG12" s="15">
        <f t="shared" si="20"/>
        <v>47.924528301886795</v>
      </c>
      <c r="AH12" s="37">
        <v>19</v>
      </c>
      <c r="AI12" s="37">
        <v>8</v>
      </c>
      <c r="AJ12" s="6">
        <v>329995</v>
      </c>
      <c r="AK12" s="15">
        <f>AJ12/AE12</f>
        <v>2598.3858267716537</v>
      </c>
      <c r="AL12" s="50">
        <v>16</v>
      </c>
      <c r="AM12" s="15">
        <f t="shared" si="21"/>
        <v>1245.2641509433963</v>
      </c>
      <c r="AN12" s="50">
        <v>9</v>
      </c>
      <c r="AO12" s="47">
        <v>10</v>
      </c>
      <c r="AP12" s="46">
        <v>1860</v>
      </c>
      <c r="AQ12" s="15">
        <f t="shared" si="22"/>
        <v>7018.867924528302</v>
      </c>
      <c r="AR12" s="50">
        <v>20</v>
      </c>
      <c r="AS12" s="51">
        <v>539</v>
      </c>
      <c r="AT12" s="51">
        <v>100</v>
      </c>
      <c r="AU12" s="51">
        <f t="shared" si="23"/>
        <v>53900</v>
      </c>
      <c r="AV12" s="51">
        <v>53900</v>
      </c>
      <c r="AW12" s="61">
        <f t="shared" si="24"/>
        <v>100</v>
      </c>
      <c r="AX12" s="59">
        <v>4</v>
      </c>
      <c r="AY12" s="62">
        <f t="shared" si="25"/>
        <v>176</v>
      </c>
      <c r="AZ12" s="103">
        <v>7</v>
      </c>
    </row>
    <row r="13" spans="1:52" ht="12.75" customHeight="1">
      <c r="A13" s="1" t="s">
        <v>22</v>
      </c>
      <c r="B13" s="10">
        <v>210</v>
      </c>
      <c r="C13" s="10">
        <v>707</v>
      </c>
      <c r="D13" s="10">
        <v>62</v>
      </c>
      <c r="E13" s="10">
        <v>9</v>
      </c>
      <c r="F13" s="10">
        <v>5</v>
      </c>
      <c r="G13" s="24">
        <f>D13/E13</f>
        <v>6.888888888888889</v>
      </c>
      <c r="H13" s="57">
        <v>2</v>
      </c>
      <c r="I13" s="11">
        <f t="shared" si="13"/>
        <v>7.072135785007072</v>
      </c>
      <c r="J13" s="33">
        <v>5</v>
      </c>
      <c r="K13" s="10">
        <f t="shared" si="14"/>
        <v>4</v>
      </c>
      <c r="L13" s="32">
        <v>1</v>
      </c>
      <c r="M13" s="12">
        <v>715</v>
      </c>
      <c r="N13" s="14">
        <f t="shared" si="15"/>
        <v>1.0113154172560113</v>
      </c>
      <c r="O13" s="50">
        <v>1</v>
      </c>
      <c r="P13" s="8">
        <v>8</v>
      </c>
      <c r="Q13" s="24">
        <f t="shared" si="16"/>
        <v>11.315417256011315</v>
      </c>
      <c r="R13" s="50">
        <v>27</v>
      </c>
      <c r="S13" s="6">
        <v>206400</v>
      </c>
      <c r="T13" s="27">
        <f t="shared" si="17"/>
        <v>291.9377652050919</v>
      </c>
      <c r="U13" s="50">
        <v>30</v>
      </c>
      <c r="V13" s="6">
        <v>252500</v>
      </c>
      <c r="W13" s="29">
        <f>S13/V13*100</f>
        <v>81.74257425742574</v>
      </c>
      <c r="X13" s="50">
        <v>11</v>
      </c>
      <c r="Y13" s="6">
        <v>1000</v>
      </c>
      <c r="Z13" s="6">
        <v>600</v>
      </c>
      <c r="AA13" s="1">
        <f>Y13+Z13</f>
        <v>1600</v>
      </c>
      <c r="AB13" s="27">
        <f t="shared" si="18"/>
        <v>2.263083451202263</v>
      </c>
      <c r="AC13" s="50">
        <v>1</v>
      </c>
      <c r="AD13" s="6">
        <v>72</v>
      </c>
      <c r="AE13" s="6">
        <v>15</v>
      </c>
      <c r="AF13" s="15">
        <f t="shared" si="19"/>
        <v>34.285714285714285</v>
      </c>
      <c r="AG13" s="15">
        <f t="shared" si="20"/>
        <v>7.142857142857142</v>
      </c>
      <c r="AH13" s="37">
        <v>29</v>
      </c>
      <c r="AI13" s="37">
        <v>24</v>
      </c>
      <c r="AJ13" s="6">
        <v>42295</v>
      </c>
      <c r="AK13" s="15">
        <f>AJ13/AE13</f>
        <v>2819.6666666666665</v>
      </c>
      <c r="AL13" s="50">
        <v>7</v>
      </c>
      <c r="AM13" s="15">
        <f t="shared" si="21"/>
        <v>201.4047619047619</v>
      </c>
      <c r="AN13" s="50">
        <v>29</v>
      </c>
      <c r="AO13" s="47">
        <v>12</v>
      </c>
      <c r="AP13" s="46">
        <v>2400</v>
      </c>
      <c r="AQ13" s="15">
        <f t="shared" si="22"/>
        <v>11428.57142857143</v>
      </c>
      <c r="AR13" s="50">
        <v>11</v>
      </c>
      <c r="AS13" s="51">
        <v>543</v>
      </c>
      <c r="AT13" s="51">
        <v>100</v>
      </c>
      <c r="AU13" s="51">
        <f t="shared" si="23"/>
        <v>54300</v>
      </c>
      <c r="AV13" s="51">
        <v>54600</v>
      </c>
      <c r="AW13" s="61">
        <f t="shared" si="24"/>
        <v>100.55248618784532</v>
      </c>
      <c r="AX13" s="59">
        <v>2</v>
      </c>
      <c r="AY13" s="62">
        <f t="shared" si="25"/>
        <v>180</v>
      </c>
      <c r="AZ13" s="103">
        <v>8</v>
      </c>
    </row>
    <row r="14" spans="1:52" ht="11.25" customHeight="1">
      <c r="A14" s="1" t="s">
        <v>17</v>
      </c>
      <c r="B14" s="44">
        <v>219</v>
      </c>
      <c r="C14" s="44">
        <v>601</v>
      </c>
      <c r="D14" s="10">
        <v>33</v>
      </c>
      <c r="E14" s="10">
        <v>1</v>
      </c>
      <c r="F14" s="10">
        <v>16</v>
      </c>
      <c r="G14" s="24">
        <f>D14/E14</f>
        <v>33</v>
      </c>
      <c r="H14" s="56">
        <v>15</v>
      </c>
      <c r="I14" s="11">
        <f t="shared" si="13"/>
        <v>26.622296173044926</v>
      </c>
      <c r="J14" s="33">
        <v>27</v>
      </c>
      <c r="K14" s="10">
        <f t="shared" si="14"/>
        <v>-15</v>
      </c>
      <c r="L14" s="31">
        <v>17</v>
      </c>
      <c r="M14" s="12">
        <v>0</v>
      </c>
      <c r="N14" s="14">
        <f t="shared" si="15"/>
        <v>0</v>
      </c>
      <c r="O14" s="50">
        <v>30</v>
      </c>
      <c r="P14" s="8">
        <v>21</v>
      </c>
      <c r="Q14" s="24">
        <f t="shared" si="16"/>
        <v>34.94176372712146</v>
      </c>
      <c r="R14" s="50">
        <v>18</v>
      </c>
      <c r="S14" s="6">
        <v>473200</v>
      </c>
      <c r="T14" s="27">
        <f t="shared" si="17"/>
        <v>787.3544093178036</v>
      </c>
      <c r="U14" s="50">
        <v>14</v>
      </c>
      <c r="V14" s="6">
        <v>565500</v>
      </c>
      <c r="W14" s="29">
        <f>S14/V14*100</f>
        <v>83.67816091954023</v>
      </c>
      <c r="X14" s="50">
        <v>9</v>
      </c>
      <c r="Y14" s="6">
        <v>800</v>
      </c>
      <c r="Z14" s="6">
        <v>2000</v>
      </c>
      <c r="AA14" s="1">
        <f>Y14+Z14</f>
        <v>2800</v>
      </c>
      <c r="AB14" s="27">
        <f t="shared" si="18"/>
        <v>4.658901830282862</v>
      </c>
      <c r="AC14" s="50">
        <v>2</v>
      </c>
      <c r="AD14" s="6">
        <v>424</v>
      </c>
      <c r="AE14" s="6">
        <v>185</v>
      </c>
      <c r="AF14" s="15">
        <f t="shared" si="19"/>
        <v>193.60730593607306</v>
      </c>
      <c r="AG14" s="15">
        <f t="shared" si="20"/>
        <v>84.47488584474885</v>
      </c>
      <c r="AH14" s="37">
        <v>2</v>
      </c>
      <c r="AI14" s="37">
        <v>2</v>
      </c>
      <c r="AJ14" s="6">
        <v>460945</v>
      </c>
      <c r="AK14" s="15">
        <f>AJ14/AE14</f>
        <v>2491.5945945945946</v>
      </c>
      <c r="AL14" s="50">
        <v>18</v>
      </c>
      <c r="AM14" s="15">
        <f t="shared" si="21"/>
        <v>2104.771689497717</v>
      </c>
      <c r="AN14" s="50">
        <v>1</v>
      </c>
      <c r="AO14" s="8">
        <v>3</v>
      </c>
      <c r="AP14" s="6">
        <v>850</v>
      </c>
      <c r="AQ14" s="15">
        <f t="shared" si="22"/>
        <v>3881.2785388127854</v>
      </c>
      <c r="AR14" s="50">
        <v>26</v>
      </c>
      <c r="AS14" s="51">
        <v>423</v>
      </c>
      <c r="AT14" s="51">
        <v>100</v>
      </c>
      <c r="AU14" s="51">
        <f t="shared" si="23"/>
        <v>42300</v>
      </c>
      <c r="AV14" s="51">
        <v>42300</v>
      </c>
      <c r="AW14" s="61">
        <f t="shared" si="24"/>
        <v>100</v>
      </c>
      <c r="AX14" s="59">
        <v>4</v>
      </c>
      <c r="AY14" s="62">
        <f t="shared" si="25"/>
        <v>185</v>
      </c>
      <c r="AZ14" s="103">
        <v>9</v>
      </c>
    </row>
    <row r="15" spans="1:52" ht="11.25" customHeight="1">
      <c r="A15" s="1" t="s">
        <v>59</v>
      </c>
      <c r="B15" s="48">
        <v>336</v>
      </c>
      <c r="C15" s="48">
        <v>797</v>
      </c>
      <c r="D15" s="48">
        <v>74</v>
      </c>
      <c r="E15" s="48">
        <v>0</v>
      </c>
      <c r="F15" s="48">
        <v>6</v>
      </c>
      <c r="G15" s="24">
        <v>0</v>
      </c>
      <c r="H15" s="57">
        <v>30</v>
      </c>
      <c r="I15" s="11">
        <f t="shared" si="13"/>
        <v>7.52823086574655</v>
      </c>
      <c r="J15" s="33">
        <v>7</v>
      </c>
      <c r="K15" s="10">
        <f t="shared" si="14"/>
        <v>-6</v>
      </c>
      <c r="L15" s="32">
        <v>11</v>
      </c>
      <c r="M15" s="53">
        <v>82</v>
      </c>
      <c r="N15" s="14">
        <f t="shared" si="15"/>
        <v>0.1028858218318695</v>
      </c>
      <c r="O15" s="50">
        <v>9</v>
      </c>
      <c r="P15" s="8">
        <v>215</v>
      </c>
      <c r="Q15" s="24">
        <f t="shared" si="16"/>
        <v>269.7616060225847</v>
      </c>
      <c r="R15" s="50">
        <v>1</v>
      </c>
      <c r="S15" s="6">
        <v>667100</v>
      </c>
      <c r="T15" s="27">
        <f t="shared" si="17"/>
        <v>837.0138017565872</v>
      </c>
      <c r="U15" s="50">
        <v>12</v>
      </c>
      <c r="V15" s="6">
        <v>963000</v>
      </c>
      <c r="W15" s="29">
        <f>S15/V15*100</f>
        <v>69.27310488058151</v>
      </c>
      <c r="X15" s="50">
        <v>23</v>
      </c>
      <c r="Y15" s="6">
        <v>17500</v>
      </c>
      <c r="Z15" s="6">
        <v>44800</v>
      </c>
      <c r="AA15" s="1">
        <f>Y15+Z15</f>
        <v>62300</v>
      </c>
      <c r="AB15" s="27">
        <f t="shared" si="18"/>
        <v>78.16813048933501</v>
      </c>
      <c r="AC15" s="50">
        <v>29</v>
      </c>
      <c r="AD15" s="6">
        <v>339</v>
      </c>
      <c r="AE15" s="6">
        <v>105</v>
      </c>
      <c r="AF15" s="15">
        <f t="shared" si="19"/>
        <v>100.89285714285714</v>
      </c>
      <c r="AG15" s="15">
        <f t="shared" si="20"/>
        <v>31.25</v>
      </c>
      <c r="AH15" s="37">
        <v>11</v>
      </c>
      <c r="AI15" s="37">
        <v>14</v>
      </c>
      <c r="AJ15" s="6">
        <v>281850</v>
      </c>
      <c r="AK15" s="15">
        <f>AJ15/AE15</f>
        <v>2684.285714285714</v>
      </c>
      <c r="AL15" s="50">
        <v>12</v>
      </c>
      <c r="AM15" s="15">
        <f t="shared" si="21"/>
        <v>838.8392857142857</v>
      </c>
      <c r="AN15" s="50">
        <v>15</v>
      </c>
      <c r="AO15" s="47">
        <v>10</v>
      </c>
      <c r="AP15" s="46">
        <v>2454</v>
      </c>
      <c r="AQ15" s="49">
        <f t="shared" si="22"/>
        <v>7303.571428571428</v>
      </c>
      <c r="AR15" s="50">
        <v>18</v>
      </c>
      <c r="AS15" s="51">
        <v>671</v>
      </c>
      <c r="AT15" s="51">
        <v>100</v>
      </c>
      <c r="AU15" s="51">
        <f t="shared" si="23"/>
        <v>67100</v>
      </c>
      <c r="AV15" s="51">
        <v>67200</v>
      </c>
      <c r="AW15" s="61">
        <f t="shared" si="24"/>
        <v>100.14903129657229</v>
      </c>
      <c r="AX15" s="59">
        <v>3</v>
      </c>
      <c r="AY15" s="62">
        <f t="shared" si="25"/>
        <v>195</v>
      </c>
      <c r="AZ15" s="103">
        <v>10</v>
      </c>
    </row>
    <row r="16" spans="1:52" ht="11.25" customHeight="1">
      <c r="A16" s="43" t="s">
        <v>34</v>
      </c>
      <c r="B16" s="10">
        <v>249</v>
      </c>
      <c r="C16" s="10">
        <v>664</v>
      </c>
      <c r="D16" s="10">
        <v>46</v>
      </c>
      <c r="E16" s="10">
        <v>2</v>
      </c>
      <c r="F16" s="10">
        <v>13</v>
      </c>
      <c r="G16" s="24">
        <f aca="true" t="shared" si="26" ref="G16:G29">D16/E16</f>
        <v>23</v>
      </c>
      <c r="H16" s="56">
        <v>10</v>
      </c>
      <c r="I16" s="11">
        <f t="shared" si="13"/>
        <v>19.57831325301205</v>
      </c>
      <c r="J16" s="33">
        <v>24</v>
      </c>
      <c r="K16" s="10">
        <f t="shared" si="14"/>
        <v>-11</v>
      </c>
      <c r="L16" s="31">
        <v>14</v>
      </c>
      <c r="M16" s="53">
        <v>65</v>
      </c>
      <c r="N16" s="14">
        <f t="shared" si="15"/>
        <v>0.09789156626506024</v>
      </c>
      <c r="O16" s="54">
        <v>10</v>
      </c>
      <c r="P16" s="47">
        <v>26</v>
      </c>
      <c r="Q16" s="24">
        <f t="shared" si="16"/>
        <v>39.1566265060241</v>
      </c>
      <c r="R16" s="50">
        <v>15</v>
      </c>
      <c r="S16" s="6">
        <v>447900</v>
      </c>
      <c r="T16" s="27">
        <f t="shared" si="17"/>
        <v>674.5481927710844</v>
      </c>
      <c r="U16" s="50">
        <v>24</v>
      </c>
      <c r="V16" s="6">
        <v>556200</v>
      </c>
      <c r="W16" s="29">
        <f>S16/V16*100</f>
        <v>80.52858683926645</v>
      </c>
      <c r="X16" s="50">
        <v>12</v>
      </c>
      <c r="Y16" s="6">
        <v>3300</v>
      </c>
      <c r="Z16" s="6">
        <v>18100</v>
      </c>
      <c r="AA16" s="1">
        <f>Y16+Z16</f>
        <v>21400</v>
      </c>
      <c r="AB16" s="27">
        <f t="shared" si="18"/>
        <v>32.2289156626506</v>
      </c>
      <c r="AC16" s="50">
        <v>15</v>
      </c>
      <c r="AD16" s="6">
        <v>178</v>
      </c>
      <c r="AE16" s="6">
        <v>107</v>
      </c>
      <c r="AF16" s="15">
        <f t="shared" si="19"/>
        <v>71.4859437751004</v>
      </c>
      <c r="AG16" s="15">
        <f t="shared" si="20"/>
        <v>42.971887550200805</v>
      </c>
      <c r="AH16" s="37">
        <v>20</v>
      </c>
      <c r="AI16" s="37">
        <v>10</v>
      </c>
      <c r="AJ16" s="6">
        <v>258155</v>
      </c>
      <c r="AK16" s="15">
        <f>AJ16/AE16</f>
        <v>2412.663551401869</v>
      </c>
      <c r="AL16" s="50">
        <v>20</v>
      </c>
      <c r="AM16" s="15">
        <f t="shared" si="21"/>
        <v>1036.7670682730923</v>
      </c>
      <c r="AN16" s="50">
        <v>13</v>
      </c>
      <c r="AO16" s="8">
        <v>13</v>
      </c>
      <c r="AP16" s="6">
        <v>3450</v>
      </c>
      <c r="AQ16" s="15">
        <f t="shared" si="22"/>
        <v>13855.421686746988</v>
      </c>
      <c r="AR16" s="50">
        <v>6</v>
      </c>
      <c r="AS16" s="51">
        <v>556</v>
      </c>
      <c r="AT16" s="51">
        <v>100</v>
      </c>
      <c r="AU16" s="51">
        <f t="shared" si="23"/>
        <v>55600</v>
      </c>
      <c r="AV16" s="51">
        <v>55600</v>
      </c>
      <c r="AW16" s="61">
        <f t="shared" si="24"/>
        <v>100</v>
      </c>
      <c r="AX16" s="59">
        <v>4</v>
      </c>
      <c r="AY16" s="62">
        <f t="shared" si="25"/>
        <v>197</v>
      </c>
      <c r="AZ16" s="103">
        <v>11</v>
      </c>
    </row>
    <row r="17" spans="1:52" ht="11.25" customHeight="1">
      <c r="A17" s="43" t="s">
        <v>27</v>
      </c>
      <c r="B17" s="12">
        <v>323</v>
      </c>
      <c r="C17" s="12">
        <v>911</v>
      </c>
      <c r="D17" s="12">
        <v>62</v>
      </c>
      <c r="E17" s="12">
        <v>3</v>
      </c>
      <c r="F17" s="12">
        <v>17</v>
      </c>
      <c r="G17" s="24">
        <f t="shared" si="26"/>
        <v>20.666666666666668</v>
      </c>
      <c r="H17" s="56">
        <v>9</v>
      </c>
      <c r="I17" s="11">
        <f t="shared" si="13"/>
        <v>18.660812294182215</v>
      </c>
      <c r="J17" s="33">
        <v>23</v>
      </c>
      <c r="K17" s="10">
        <f t="shared" si="14"/>
        <v>-14</v>
      </c>
      <c r="L17" s="31">
        <v>16</v>
      </c>
      <c r="M17" s="12">
        <v>0</v>
      </c>
      <c r="N17" s="14">
        <f t="shared" si="15"/>
        <v>0</v>
      </c>
      <c r="O17" s="50">
        <v>30</v>
      </c>
      <c r="P17" s="47">
        <v>104</v>
      </c>
      <c r="Q17" s="24">
        <f t="shared" si="16"/>
        <v>114.1602634467618</v>
      </c>
      <c r="R17" s="50">
        <v>2</v>
      </c>
      <c r="S17" s="6">
        <v>600100</v>
      </c>
      <c r="T17" s="27">
        <f t="shared" si="17"/>
        <v>658.7266739846323</v>
      </c>
      <c r="U17" s="50">
        <v>27</v>
      </c>
      <c r="V17" s="6">
        <v>789000</v>
      </c>
      <c r="W17" s="29">
        <f aca="true" t="shared" si="27" ref="W17:W28">S17/V17*100</f>
        <v>76.05830164765526</v>
      </c>
      <c r="X17" s="50">
        <v>17</v>
      </c>
      <c r="Y17" s="6">
        <v>2100</v>
      </c>
      <c r="Z17" s="6">
        <v>9200</v>
      </c>
      <c r="AA17" s="1">
        <f aca="true" t="shared" si="28" ref="AA17:AA28">Y17+Z17</f>
        <v>11300</v>
      </c>
      <c r="AB17" s="27">
        <f t="shared" si="18"/>
        <v>12.403951701427003</v>
      </c>
      <c r="AC17" s="50">
        <v>7</v>
      </c>
      <c r="AD17" s="6">
        <v>340</v>
      </c>
      <c r="AE17" s="6">
        <v>154</v>
      </c>
      <c r="AF17" s="15">
        <f t="shared" si="19"/>
        <v>105.26315789473684</v>
      </c>
      <c r="AG17" s="15">
        <f t="shared" si="20"/>
        <v>47.6780185758514</v>
      </c>
      <c r="AH17" s="37">
        <v>10</v>
      </c>
      <c r="AI17" s="37">
        <v>8</v>
      </c>
      <c r="AJ17" s="6">
        <v>430930</v>
      </c>
      <c r="AK17" s="15">
        <f aca="true" t="shared" si="29" ref="AK17:AK28">AJ17/AE17</f>
        <v>2798.246753246753</v>
      </c>
      <c r="AL17" s="50">
        <v>8</v>
      </c>
      <c r="AM17" s="15">
        <f t="shared" si="21"/>
        <v>1334.1486068111456</v>
      </c>
      <c r="AN17" s="50">
        <v>8</v>
      </c>
      <c r="AO17" s="8">
        <v>19</v>
      </c>
      <c r="AP17" s="6">
        <v>4030</v>
      </c>
      <c r="AQ17" s="15">
        <f t="shared" si="22"/>
        <v>12476.780185758515</v>
      </c>
      <c r="AR17" s="50">
        <v>9</v>
      </c>
      <c r="AS17" s="51">
        <v>0</v>
      </c>
      <c r="AT17" s="51">
        <v>0</v>
      </c>
      <c r="AU17" s="51">
        <f t="shared" si="23"/>
        <v>0</v>
      </c>
      <c r="AV17" s="51">
        <v>0</v>
      </c>
      <c r="AW17" s="61">
        <v>0</v>
      </c>
      <c r="AX17" s="59">
        <v>30</v>
      </c>
      <c r="AY17" s="62">
        <f t="shared" si="25"/>
        <v>204</v>
      </c>
      <c r="AZ17" s="103">
        <v>12</v>
      </c>
    </row>
    <row r="18" spans="1:52" ht="11.25" customHeight="1">
      <c r="A18" s="43" t="s">
        <v>31</v>
      </c>
      <c r="B18" s="12">
        <v>483</v>
      </c>
      <c r="C18" s="12">
        <v>1325</v>
      </c>
      <c r="D18" s="12">
        <v>321</v>
      </c>
      <c r="E18" s="12">
        <v>10</v>
      </c>
      <c r="F18" s="12">
        <v>15</v>
      </c>
      <c r="G18" s="24">
        <f t="shared" si="26"/>
        <v>32.1</v>
      </c>
      <c r="H18" s="56">
        <v>14</v>
      </c>
      <c r="I18" s="11">
        <f t="shared" si="13"/>
        <v>11.320754716981131</v>
      </c>
      <c r="J18" s="33">
        <v>14</v>
      </c>
      <c r="K18" s="10">
        <f t="shared" si="14"/>
        <v>-5</v>
      </c>
      <c r="L18" s="31">
        <v>10</v>
      </c>
      <c r="M18" s="12">
        <v>0</v>
      </c>
      <c r="N18" s="14">
        <f t="shared" si="15"/>
        <v>0</v>
      </c>
      <c r="O18" s="50">
        <v>30</v>
      </c>
      <c r="P18" s="8">
        <v>82</v>
      </c>
      <c r="Q18" s="24">
        <f t="shared" si="16"/>
        <v>61.886792452830186</v>
      </c>
      <c r="R18" s="50">
        <v>10</v>
      </c>
      <c r="S18" s="6">
        <v>1291600</v>
      </c>
      <c r="T18" s="27">
        <f t="shared" si="17"/>
        <v>974.7924528301887</v>
      </c>
      <c r="U18" s="50">
        <v>8</v>
      </c>
      <c r="V18" s="6">
        <v>2046100</v>
      </c>
      <c r="W18" s="29">
        <f t="shared" si="27"/>
        <v>63.12496945408338</v>
      </c>
      <c r="X18" s="50">
        <v>28</v>
      </c>
      <c r="Y18" s="6">
        <v>26300</v>
      </c>
      <c r="Z18" s="6">
        <v>12900</v>
      </c>
      <c r="AA18" s="1">
        <f t="shared" si="28"/>
        <v>39200</v>
      </c>
      <c r="AB18" s="27">
        <f t="shared" si="18"/>
        <v>29.58490566037736</v>
      </c>
      <c r="AC18" s="50">
        <v>13</v>
      </c>
      <c r="AD18" s="6">
        <v>364</v>
      </c>
      <c r="AE18" s="6">
        <v>120</v>
      </c>
      <c r="AF18" s="15">
        <f t="shared" si="19"/>
        <v>75.36231884057972</v>
      </c>
      <c r="AG18" s="15">
        <f t="shared" si="20"/>
        <v>24.84472049689441</v>
      </c>
      <c r="AH18" s="37">
        <v>17</v>
      </c>
      <c r="AI18" s="37">
        <v>15</v>
      </c>
      <c r="AJ18" s="6">
        <v>316305</v>
      </c>
      <c r="AK18" s="15">
        <f t="shared" si="29"/>
        <v>2635.875</v>
      </c>
      <c r="AL18" s="50">
        <v>14</v>
      </c>
      <c r="AM18" s="15">
        <f t="shared" si="21"/>
        <v>654.8757763975156</v>
      </c>
      <c r="AN18" s="50">
        <v>18</v>
      </c>
      <c r="AO18" s="8">
        <v>17</v>
      </c>
      <c r="AP18" s="6">
        <v>5100</v>
      </c>
      <c r="AQ18" s="15">
        <f t="shared" si="22"/>
        <v>10559.006211180124</v>
      </c>
      <c r="AR18" s="50">
        <v>14</v>
      </c>
      <c r="AS18" s="51">
        <v>1199</v>
      </c>
      <c r="AT18" s="51">
        <v>200</v>
      </c>
      <c r="AU18" s="51">
        <f t="shared" si="23"/>
        <v>239800</v>
      </c>
      <c r="AV18" s="51">
        <v>239800</v>
      </c>
      <c r="AW18" s="61">
        <f>AV18/AU18*100</f>
        <v>100</v>
      </c>
      <c r="AX18" s="59">
        <v>4</v>
      </c>
      <c r="AY18" s="62">
        <f t="shared" si="25"/>
        <v>209</v>
      </c>
      <c r="AZ18" s="103">
        <v>13</v>
      </c>
    </row>
    <row r="19" spans="1:52" ht="11.25" customHeight="1">
      <c r="A19" s="43" t="s">
        <v>61</v>
      </c>
      <c r="B19" s="10">
        <v>283</v>
      </c>
      <c r="C19" s="10">
        <v>861</v>
      </c>
      <c r="D19" s="10">
        <v>98</v>
      </c>
      <c r="E19" s="10">
        <v>2</v>
      </c>
      <c r="F19" s="10">
        <v>14</v>
      </c>
      <c r="G19" s="24">
        <f t="shared" si="26"/>
        <v>49</v>
      </c>
      <c r="H19" s="56">
        <v>17</v>
      </c>
      <c r="I19" s="11">
        <f t="shared" si="13"/>
        <v>16.260162601626018</v>
      </c>
      <c r="J19" s="33">
        <v>21</v>
      </c>
      <c r="K19" s="10">
        <f t="shared" si="14"/>
        <v>-12</v>
      </c>
      <c r="L19" s="31">
        <v>15</v>
      </c>
      <c r="M19" s="53">
        <v>0</v>
      </c>
      <c r="N19" s="14">
        <f t="shared" si="15"/>
        <v>0</v>
      </c>
      <c r="O19" s="50">
        <v>30</v>
      </c>
      <c r="P19" s="8">
        <v>31</v>
      </c>
      <c r="Q19" s="24">
        <f t="shared" si="16"/>
        <v>36.00464576074332</v>
      </c>
      <c r="R19" s="50">
        <v>17</v>
      </c>
      <c r="S19" s="6">
        <v>672400</v>
      </c>
      <c r="T19" s="27">
        <f t="shared" si="17"/>
        <v>780.952380952381</v>
      </c>
      <c r="U19" s="50">
        <v>15</v>
      </c>
      <c r="V19" s="6">
        <v>944000</v>
      </c>
      <c r="W19" s="29">
        <f t="shared" si="27"/>
        <v>71.22881355932203</v>
      </c>
      <c r="X19" s="50">
        <v>20</v>
      </c>
      <c r="Y19" s="6">
        <v>9400</v>
      </c>
      <c r="Z19" s="6">
        <v>26700</v>
      </c>
      <c r="AA19" s="1">
        <f t="shared" si="28"/>
        <v>36100</v>
      </c>
      <c r="AB19" s="27">
        <f t="shared" si="18"/>
        <v>41.92799070847851</v>
      </c>
      <c r="AC19" s="50">
        <v>21</v>
      </c>
      <c r="AD19" s="6">
        <v>476</v>
      </c>
      <c r="AE19" s="6">
        <v>215</v>
      </c>
      <c r="AF19" s="15">
        <f t="shared" si="19"/>
        <v>168.19787985865725</v>
      </c>
      <c r="AG19" s="15">
        <f t="shared" si="20"/>
        <v>75.97173144876325</v>
      </c>
      <c r="AH19" s="37">
        <v>4</v>
      </c>
      <c r="AI19" s="37">
        <v>4</v>
      </c>
      <c r="AJ19" s="6">
        <v>523745</v>
      </c>
      <c r="AK19" s="15">
        <f t="shared" si="29"/>
        <v>2436.0232558139537</v>
      </c>
      <c r="AL19" s="50">
        <v>19</v>
      </c>
      <c r="AM19" s="15">
        <f t="shared" si="21"/>
        <v>1850.6890459363958</v>
      </c>
      <c r="AN19" s="50">
        <v>3</v>
      </c>
      <c r="AO19" s="8">
        <v>11</v>
      </c>
      <c r="AP19" s="6">
        <v>2229</v>
      </c>
      <c r="AQ19" s="15">
        <f t="shared" si="22"/>
        <v>7876.325088339223</v>
      </c>
      <c r="AR19" s="50">
        <v>16</v>
      </c>
      <c r="AS19" s="51">
        <v>641</v>
      </c>
      <c r="AT19" s="51">
        <v>100</v>
      </c>
      <c r="AU19" s="51">
        <f t="shared" si="23"/>
        <v>64100</v>
      </c>
      <c r="AV19" s="51">
        <v>58300</v>
      </c>
      <c r="AW19" s="61">
        <f>AV19/AU19*100</f>
        <v>90.95163806552262</v>
      </c>
      <c r="AX19" s="59">
        <v>9</v>
      </c>
      <c r="AY19" s="62">
        <f t="shared" si="25"/>
        <v>211</v>
      </c>
      <c r="AZ19" s="103">
        <v>14</v>
      </c>
    </row>
    <row r="20" spans="1:52" ht="11.25" customHeight="1">
      <c r="A20" s="43" t="s">
        <v>30</v>
      </c>
      <c r="B20" s="12">
        <v>263</v>
      </c>
      <c r="C20" s="12">
        <v>744</v>
      </c>
      <c r="D20" s="12">
        <v>150</v>
      </c>
      <c r="E20" s="12">
        <v>10</v>
      </c>
      <c r="F20" s="12">
        <v>7</v>
      </c>
      <c r="G20" s="24">
        <f t="shared" si="26"/>
        <v>15</v>
      </c>
      <c r="H20" s="56">
        <v>6</v>
      </c>
      <c r="I20" s="11">
        <f t="shared" si="13"/>
        <v>9.408602150537634</v>
      </c>
      <c r="J20" s="33">
        <v>10</v>
      </c>
      <c r="K20" s="10">
        <f t="shared" si="14"/>
        <v>3</v>
      </c>
      <c r="L20" s="31">
        <v>2</v>
      </c>
      <c r="M20" s="12">
        <v>0</v>
      </c>
      <c r="N20" s="14">
        <f t="shared" si="15"/>
        <v>0</v>
      </c>
      <c r="O20" s="50">
        <v>30</v>
      </c>
      <c r="P20" s="8">
        <v>55</v>
      </c>
      <c r="Q20" s="24">
        <f t="shared" si="16"/>
        <v>73.9247311827957</v>
      </c>
      <c r="R20" s="50">
        <v>6</v>
      </c>
      <c r="S20" s="6">
        <v>490100</v>
      </c>
      <c r="T20" s="27">
        <f t="shared" si="17"/>
        <v>658.736559139785</v>
      </c>
      <c r="U20" s="50">
        <v>26</v>
      </c>
      <c r="V20" s="6">
        <v>1022000</v>
      </c>
      <c r="W20" s="29">
        <f t="shared" si="27"/>
        <v>47.95499021526419</v>
      </c>
      <c r="X20" s="50">
        <v>29</v>
      </c>
      <c r="Y20" s="6">
        <v>15600</v>
      </c>
      <c r="Z20" s="6">
        <v>28900</v>
      </c>
      <c r="AA20" s="1">
        <f t="shared" si="28"/>
        <v>44500</v>
      </c>
      <c r="AB20" s="27">
        <f t="shared" si="18"/>
        <v>59.81182795698925</v>
      </c>
      <c r="AC20" s="50">
        <v>26</v>
      </c>
      <c r="AD20" s="6">
        <v>308</v>
      </c>
      <c r="AE20" s="6">
        <v>208</v>
      </c>
      <c r="AF20" s="15">
        <f t="shared" si="19"/>
        <v>117.11026615969583</v>
      </c>
      <c r="AG20" s="15">
        <f t="shared" si="20"/>
        <v>79.08745247148289</v>
      </c>
      <c r="AH20" s="37">
        <v>8</v>
      </c>
      <c r="AI20" s="37">
        <v>3</v>
      </c>
      <c r="AJ20" s="6">
        <v>359555</v>
      </c>
      <c r="AK20" s="15">
        <f t="shared" si="29"/>
        <v>1728.6298076923076</v>
      </c>
      <c r="AL20" s="50">
        <v>30</v>
      </c>
      <c r="AM20" s="15">
        <f t="shared" si="21"/>
        <v>1367.12927756654</v>
      </c>
      <c r="AN20" s="50">
        <v>7</v>
      </c>
      <c r="AO20" s="8">
        <v>3</v>
      </c>
      <c r="AP20" s="6">
        <v>1100</v>
      </c>
      <c r="AQ20" s="15">
        <f t="shared" si="22"/>
        <v>4182.509505703421</v>
      </c>
      <c r="AR20" s="50">
        <v>25</v>
      </c>
      <c r="AS20" s="51">
        <v>576</v>
      </c>
      <c r="AT20" s="51">
        <v>100</v>
      </c>
      <c r="AU20" s="51">
        <f t="shared" si="23"/>
        <v>57600</v>
      </c>
      <c r="AV20" s="51">
        <v>57600</v>
      </c>
      <c r="AW20" s="61">
        <f>AV20/AU20*100</f>
        <v>100</v>
      </c>
      <c r="AX20" s="59">
        <v>4</v>
      </c>
      <c r="AY20" s="62">
        <f t="shared" si="25"/>
        <v>212</v>
      </c>
      <c r="AZ20" s="103">
        <v>15</v>
      </c>
    </row>
    <row r="21" spans="1:52" ht="11.25" customHeight="1">
      <c r="A21" s="1" t="s">
        <v>14</v>
      </c>
      <c r="B21" s="10">
        <v>483</v>
      </c>
      <c r="C21" s="10">
        <v>1367</v>
      </c>
      <c r="D21" s="10">
        <v>118</v>
      </c>
      <c r="E21" s="10">
        <v>7</v>
      </c>
      <c r="F21" s="10">
        <v>14</v>
      </c>
      <c r="G21" s="24">
        <f t="shared" si="26"/>
        <v>16.857142857142858</v>
      </c>
      <c r="H21" s="56">
        <v>7</v>
      </c>
      <c r="I21" s="11">
        <f t="shared" si="13"/>
        <v>10.241404535479152</v>
      </c>
      <c r="J21" s="33">
        <v>12</v>
      </c>
      <c r="K21" s="10">
        <f t="shared" si="14"/>
        <v>-7</v>
      </c>
      <c r="L21" s="31">
        <v>12</v>
      </c>
      <c r="M21" s="12">
        <v>0</v>
      </c>
      <c r="N21" s="14">
        <f t="shared" si="15"/>
        <v>0</v>
      </c>
      <c r="O21" s="50">
        <v>30</v>
      </c>
      <c r="P21" s="47">
        <v>109</v>
      </c>
      <c r="Q21" s="24">
        <f t="shared" si="16"/>
        <v>79.73664959765911</v>
      </c>
      <c r="R21" s="50">
        <v>4</v>
      </c>
      <c r="S21" s="6">
        <v>1051000</v>
      </c>
      <c r="T21" s="27">
        <f t="shared" si="17"/>
        <v>768.8368690563277</v>
      </c>
      <c r="U21" s="50">
        <v>17</v>
      </c>
      <c r="V21" s="6">
        <v>1232500</v>
      </c>
      <c r="W21" s="29">
        <f t="shared" si="27"/>
        <v>85.27383367139959</v>
      </c>
      <c r="X21" s="50">
        <v>8</v>
      </c>
      <c r="Y21" s="6">
        <v>7400</v>
      </c>
      <c r="Z21" s="6">
        <v>8400</v>
      </c>
      <c r="AA21" s="1">
        <f t="shared" si="28"/>
        <v>15800</v>
      </c>
      <c r="AB21" s="27">
        <f t="shared" si="18"/>
        <v>11.558156547183614</v>
      </c>
      <c r="AC21" s="50">
        <v>5</v>
      </c>
      <c r="AD21" s="6">
        <v>288</v>
      </c>
      <c r="AE21" s="6">
        <v>162</v>
      </c>
      <c r="AF21" s="15">
        <f t="shared" si="19"/>
        <v>59.62732919254658</v>
      </c>
      <c r="AG21" s="15">
        <f t="shared" si="20"/>
        <v>33.54037267080746</v>
      </c>
      <c r="AH21" s="37">
        <v>22</v>
      </c>
      <c r="AI21" s="37">
        <v>13</v>
      </c>
      <c r="AJ21" s="6">
        <v>318985</v>
      </c>
      <c r="AK21" s="15">
        <f t="shared" si="29"/>
        <v>1969.0432098765432</v>
      </c>
      <c r="AL21" s="50">
        <v>29</v>
      </c>
      <c r="AM21" s="15">
        <f t="shared" si="21"/>
        <v>660.4244306418219</v>
      </c>
      <c r="AN21" s="50">
        <v>17</v>
      </c>
      <c r="AO21" s="8">
        <v>7</v>
      </c>
      <c r="AP21" s="6">
        <v>1200</v>
      </c>
      <c r="AQ21" s="15">
        <f t="shared" si="22"/>
        <v>2484.4720496894406</v>
      </c>
      <c r="AR21" s="50">
        <v>29</v>
      </c>
      <c r="AS21" s="51">
        <v>1040</v>
      </c>
      <c r="AT21" s="51">
        <v>100</v>
      </c>
      <c r="AU21" s="51">
        <f t="shared" si="23"/>
        <v>104000</v>
      </c>
      <c r="AV21" s="51">
        <v>81900</v>
      </c>
      <c r="AW21" s="61">
        <f>AV21/AU21*100</f>
        <v>78.75</v>
      </c>
      <c r="AX21" s="59">
        <v>13</v>
      </c>
      <c r="AY21" s="62">
        <f t="shared" si="25"/>
        <v>218</v>
      </c>
      <c r="AZ21" s="103">
        <v>16</v>
      </c>
    </row>
    <row r="22" spans="1:52" ht="11.25" customHeight="1">
      <c r="A22" s="1" t="s">
        <v>18</v>
      </c>
      <c r="B22" s="10">
        <v>300</v>
      </c>
      <c r="C22" s="10">
        <v>700</v>
      </c>
      <c r="D22" s="10">
        <v>68</v>
      </c>
      <c r="E22" s="10">
        <v>3</v>
      </c>
      <c r="F22" s="10">
        <v>15</v>
      </c>
      <c r="G22" s="24">
        <f t="shared" si="26"/>
        <v>22.666666666666668</v>
      </c>
      <c r="H22" s="57">
        <v>10</v>
      </c>
      <c r="I22" s="11">
        <f t="shared" si="13"/>
        <v>21.428571428571427</v>
      </c>
      <c r="J22" s="33">
        <v>26</v>
      </c>
      <c r="K22" s="10">
        <f t="shared" si="14"/>
        <v>-12</v>
      </c>
      <c r="L22" s="32">
        <v>15</v>
      </c>
      <c r="M22" s="53">
        <v>300</v>
      </c>
      <c r="N22" s="14">
        <f t="shared" si="15"/>
        <v>0.42857142857142855</v>
      </c>
      <c r="O22" s="54">
        <v>3</v>
      </c>
      <c r="P22" s="47">
        <v>15</v>
      </c>
      <c r="Q22" s="24">
        <f t="shared" si="16"/>
        <v>21.428571428571427</v>
      </c>
      <c r="R22" s="50">
        <v>24</v>
      </c>
      <c r="S22" s="6">
        <v>863700</v>
      </c>
      <c r="T22" s="27">
        <f t="shared" si="17"/>
        <v>1233.857142857143</v>
      </c>
      <c r="U22" s="50">
        <v>5</v>
      </c>
      <c r="V22" s="6">
        <v>1284500</v>
      </c>
      <c r="W22" s="29">
        <f t="shared" si="27"/>
        <v>67.24017127286882</v>
      </c>
      <c r="X22" s="50">
        <v>24</v>
      </c>
      <c r="Y22" s="6">
        <v>19400</v>
      </c>
      <c r="Z22" s="6">
        <v>13200</v>
      </c>
      <c r="AA22" s="1">
        <f t="shared" si="28"/>
        <v>32600</v>
      </c>
      <c r="AB22" s="27">
        <f t="shared" si="18"/>
        <v>46.57142857142857</v>
      </c>
      <c r="AC22" s="50">
        <v>23</v>
      </c>
      <c r="AD22" s="6">
        <v>223</v>
      </c>
      <c r="AE22" s="6">
        <v>57</v>
      </c>
      <c r="AF22" s="15">
        <f t="shared" si="19"/>
        <v>74.33333333333333</v>
      </c>
      <c r="AG22" s="15">
        <f t="shared" si="20"/>
        <v>19</v>
      </c>
      <c r="AH22" s="37">
        <v>18</v>
      </c>
      <c r="AI22" s="37">
        <v>19</v>
      </c>
      <c r="AJ22" s="6">
        <v>154260</v>
      </c>
      <c r="AK22" s="15">
        <f t="shared" si="29"/>
        <v>2706.315789473684</v>
      </c>
      <c r="AL22" s="50">
        <v>10</v>
      </c>
      <c r="AM22" s="15">
        <f t="shared" si="21"/>
        <v>514.2</v>
      </c>
      <c r="AN22" s="50">
        <v>22</v>
      </c>
      <c r="AO22" s="8">
        <v>8</v>
      </c>
      <c r="AP22" s="6">
        <v>2140</v>
      </c>
      <c r="AQ22" s="15">
        <f t="shared" si="22"/>
        <v>7133.333333333334</v>
      </c>
      <c r="AR22" s="50">
        <v>19</v>
      </c>
      <c r="AS22" s="51">
        <v>617</v>
      </c>
      <c r="AT22" s="51">
        <v>100</v>
      </c>
      <c r="AU22" s="51">
        <f t="shared" si="23"/>
        <v>61700</v>
      </c>
      <c r="AV22" s="51">
        <v>61750</v>
      </c>
      <c r="AW22" s="61">
        <f>AV22/AU22*100</f>
        <v>100.08103727714747</v>
      </c>
      <c r="AX22" s="59">
        <v>3</v>
      </c>
      <c r="AY22" s="62">
        <f t="shared" si="25"/>
        <v>221</v>
      </c>
      <c r="AZ22" s="103">
        <v>17</v>
      </c>
    </row>
    <row r="23" spans="1:52" ht="11.25" customHeight="1">
      <c r="A23" s="43" t="s">
        <v>23</v>
      </c>
      <c r="B23" s="10">
        <v>291</v>
      </c>
      <c r="C23" s="10">
        <v>871</v>
      </c>
      <c r="D23" s="10">
        <v>86</v>
      </c>
      <c r="E23" s="10">
        <v>3</v>
      </c>
      <c r="F23" s="10">
        <v>3</v>
      </c>
      <c r="G23" s="24">
        <f t="shared" si="26"/>
        <v>28.666666666666668</v>
      </c>
      <c r="H23" s="57">
        <v>12</v>
      </c>
      <c r="I23" s="11">
        <f t="shared" si="13"/>
        <v>3.4443168771526977</v>
      </c>
      <c r="J23" s="33">
        <v>1</v>
      </c>
      <c r="K23" s="10">
        <f t="shared" si="14"/>
        <v>0</v>
      </c>
      <c r="L23" s="32">
        <v>5</v>
      </c>
      <c r="M23" s="53">
        <v>100</v>
      </c>
      <c r="N23" s="14">
        <f t="shared" si="15"/>
        <v>0.1148105625717566</v>
      </c>
      <c r="O23" s="50">
        <v>8</v>
      </c>
      <c r="P23" s="47">
        <v>27</v>
      </c>
      <c r="Q23" s="24">
        <f t="shared" si="16"/>
        <v>30.998851894374283</v>
      </c>
      <c r="R23" s="50">
        <v>19</v>
      </c>
      <c r="S23" s="6">
        <v>597800</v>
      </c>
      <c r="T23" s="27">
        <f t="shared" si="17"/>
        <v>686.337543053961</v>
      </c>
      <c r="U23" s="50">
        <v>21</v>
      </c>
      <c r="V23" s="6">
        <v>696100</v>
      </c>
      <c r="W23" s="29">
        <f t="shared" si="27"/>
        <v>85.87846573768137</v>
      </c>
      <c r="X23" s="50">
        <v>7</v>
      </c>
      <c r="Y23" s="6">
        <v>12600</v>
      </c>
      <c r="Z23" s="6">
        <v>5300</v>
      </c>
      <c r="AA23" s="1">
        <f t="shared" si="28"/>
        <v>17900</v>
      </c>
      <c r="AB23" s="27">
        <f t="shared" si="18"/>
        <v>20.55109070034443</v>
      </c>
      <c r="AC23" s="50">
        <v>10</v>
      </c>
      <c r="AD23" s="6">
        <v>137</v>
      </c>
      <c r="AE23" s="6">
        <v>39</v>
      </c>
      <c r="AF23" s="15">
        <f t="shared" si="19"/>
        <v>47.07903780068728</v>
      </c>
      <c r="AG23" s="15">
        <f t="shared" si="20"/>
        <v>13.402061855670103</v>
      </c>
      <c r="AH23" s="37">
        <v>28</v>
      </c>
      <c r="AI23" s="37">
        <v>22</v>
      </c>
      <c r="AJ23" s="6">
        <v>85370</v>
      </c>
      <c r="AK23" s="15">
        <f t="shared" si="29"/>
        <v>2188.974358974359</v>
      </c>
      <c r="AL23" s="50">
        <v>24</v>
      </c>
      <c r="AM23" s="15">
        <f t="shared" si="21"/>
        <v>293.3676975945017</v>
      </c>
      <c r="AN23" s="50">
        <v>28</v>
      </c>
      <c r="AO23" s="8">
        <v>19</v>
      </c>
      <c r="AP23" s="6">
        <v>3780</v>
      </c>
      <c r="AQ23" s="15">
        <f t="shared" si="22"/>
        <v>12989.690721649484</v>
      </c>
      <c r="AR23" s="50">
        <v>7</v>
      </c>
      <c r="AS23" s="51">
        <v>0</v>
      </c>
      <c r="AT23" s="51">
        <v>0</v>
      </c>
      <c r="AU23" s="51">
        <f t="shared" si="23"/>
        <v>0</v>
      </c>
      <c r="AV23" s="51">
        <v>0</v>
      </c>
      <c r="AW23" s="61">
        <v>0</v>
      </c>
      <c r="AX23" s="59">
        <v>30</v>
      </c>
      <c r="AY23" s="62">
        <f t="shared" si="25"/>
        <v>222</v>
      </c>
      <c r="AZ23" s="103">
        <v>18</v>
      </c>
    </row>
    <row r="24" spans="1:52" ht="11.25" customHeight="1">
      <c r="A24" s="1" t="s">
        <v>19</v>
      </c>
      <c r="B24" s="10">
        <v>388</v>
      </c>
      <c r="C24" s="10">
        <v>1067</v>
      </c>
      <c r="D24" s="10">
        <v>135</v>
      </c>
      <c r="E24" s="10">
        <v>6</v>
      </c>
      <c r="F24" s="10">
        <v>17</v>
      </c>
      <c r="G24" s="24">
        <f t="shared" si="26"/>
        <v>22.5</v>
      </c>
      <c r="H24" s="56">
        <v>10</v>
      </c>
      <c r="I24" s="11">
        <f t="shared" si="13"/>
        <v>15.932521087160262</v>
      </c>
      <c r="J24" s="33">
        <v>20</v>
      </c>
      <c r="K24" s="10">
        <f t="shared" si="14"/>
        <v>-11</v>
      </c>
      <c r="L24" s="31">
        <v>14</v>
      </c>
      <c r="M24" s="12">
        <v>0</v>
      </c>
      <c r="N24" s="14">
        <f t="shared" si="15"/>
        <v>0</v>
      </c>
      <c r="O24" s="50">
        <v>30</v>
      </c>
      <c r="P24" s="8">
        <v>71</v>
      </c>
      <c r="Q24" s="24">
        <f t="shared" si="16"/>
        <v>66.54170571696345</v>
      </c>
      <c r="R24" s="50">
        <v>8</v>
      </c>
      <c r="S24" s="6">
        <v>1864600</v>
      </c>
      <c r="T24" s="27">
        <f t="shared" si="17"/>
        <v>1747.5164011246486</v>
      </c>
      <c r="U24" s="50">
        <v>3</v>
      </c>
      <c r="V24" s="6">
        <v>1143000</v>
      </c>
      <c r="W24" s="29">
        <f t="shared" si="27"/>
        <v>163.1321084864392</v>
      </c>
      <c r="X24" s="50">
        <v>1</v>
      </c>
      <c r="Y24" s="6">
        <v>4500</v>
      </c>
      <c r="Z24" s="6">
        <v>8000</v>
      </c>
      <c r="AA24" s="1">
        <f t="shared" si="28"/>
        <v>12500</v>
      </c>
      <c r="AB24" s="27">
        <f t="shared" si="18"/>
        <v>11.715089034676664</v>
      </c>
      <c r="AC24" s="50">
        <v>6</v>
      </c>
      <c r="AD24" s="6">
        <v>185</v>
      </c>
      <c r="AE24" s="6">
        <v>53</v>
      </c>
      <c r="AF24" s="15">
        <f t="shared" si="19"/>
        <v>47.680412371134025</v>
      </c>
      <c r="AG24" s="15">
        <f t="shared" si="20"/>
        <v>13.65979381443299</v>
      </c>
      <c r="AH24" s="37">
        <v>27</v>
      </c>
      <c r="AI24" s="37">
        <v>21</v>
      </c>
      <c r="AJ24" s="6">
        <v>125350</v>
      </c>
      <c r="AK24" s="15">
        <f t="shared" si="29"/>
        <v>2365.0943396226417</v>
      </c>
      <c r="AL24" s="50">
        <v>22</v>
      </c>
      <c r="AM24" s="15">
        <f t="shared" si="21"/>
        <v>323.0670103092784</v>
      </c>
      <c r="AN24" s="50">
        <v>26</v>
      </c>
      <c r="AO24" s="47">
        <v>7</v>
      </c>
      <c r="AP24" s="46">
        <v>1150</v>
      </c>
      <c r="AQ24" s="15">
        <f t="shared" si="22"/>
        <v>2963.917525773196</v>
      </c>
      <c r="AR24" s="50">
        <v>28</v>
      </c>
      <c r="AS24" s="51">
        <v>854</v>
      </c>
      <c r="AT24" s="51">
        <v>150</v>
      </c>
      <c r="AU24" s="51">
        <f t="shared" si="23"/>
        <v>128100</v>
      </c>
      <c r="AV24" s="51">
        <v>110700</v>
      </c>
      <c r="AW24" s="61">
        <f>AV24/AU24*100</f>
        <v>86.41686182669788</v>
      </c>
      <c r="AX24" s="59">
        <v>10</v>
      </c>
      <c r="AY24" s="62">
        <f t="shared" si="25"/>
        <v>226</v>
      </c>
      <c r="AZ24" s="103">
        <v>19</v>
      </c>
    </row>
    <row r="25" spans="1:52" ht="11.25" customHeight="1">
      <c r="A25" s="43" t="s">
        <v>29</v>
      </c>
      <c r="B25" s="12">
        <v>417</v>
      </c>
      <c r="C25" s="12">
        <v>1190</v>
      </c>
      <c r="D25" s="12">
        <v>167</v>
      </c>
      <c r="E25" s="12">
        <v>9</v>
      </c>
      <c r="F25" s="12">
        <v>7</v>
      </c>
      <c r="G25" s="24">
        <f t="shared" si="26"/>
        <v>18.555555555555557</v>
      </c>
      <c r="H25" s="57">
        <v>8</v>
      </c>
      <c r="I25" s="11">
        <f t="shared" si="13"/>
        <v>5.88235294117647</v>
      </c>
      <c r="J25" s="33">
        <v>3</v>
      </c>
      <c r="K25" s="10">
        <f t="shared" si="14"/>
        <v>2</v>
      </c>
      <c r="L25" s="32">
        <v>3</v>
      </c>
      <c r="M25" s="12">
        <v>0</v>
      </c>
      <c r="N25" s="14">
        <f t="shared" si="15"/>
        <v>0</v>
      </c>
      <c r="O25" s="50">
        <v>30</v>
      </c>
      <c r="P25" s="8">
        <v>29</v>
      </c>
      <c r="Q25" s="24">
        <f t="shared" si="16"/>
        <v>24.369747899159663</v>
      </c>
      <c r="R25" s="50">
        <v>22</v>
      </c>
      <c r="S25" s="6">
        <v>657100</v>
      </c>
      <c r="T25" s="27">
        <f t="shared" si="17"/>
        <v>552.1848739495798</v>
      </c>
      <c r="U25" s="50">
        <v>29</v>
      </c>
      <c r="V25" s="6">
        <v>1008100</v>
      </c>
      <c r="W25" s="29">
        <f t="shared" si="27"/>
        <v>65.18202559269913</v>
      </c>
      <c r="X25" s="50">
        <v>27</v>
      </c>
      <c r="Y25" s="6">
        <v>48100</v>
      </c>
      <c r="Z25" s="6">
        <v>33300</v>
      </c>
      <c r="AA25" s="1">
        <f t="shared" si="28"/>
        <v>81400</v>
      </c>
      <c r="AB25" s="27">
        <f t="shared" si="18"/>
        <v>68.40336134453781</v>
      </c>
      <c r="AC25" s="50">
        <v>28</v>
      </c>
      <c r="AD25" s="6">
        <v>340</v>
      </c>
      <c r="AE25" s="6">
        <v>131</v>
      </c>
      <c r="AF25" s="15">
        <f t="shared" si="19"/>
        <v>81.5347721822542</v>
      </c>
      <c r="AG25" s="15">
        <f t="shared" si="20"/>
        <v>31.414868105515588</v>
      </c>
      <c r="AH25" s="37">
        <v>16</v>
      </c>
      <c r="AI25" s="37">
        <v>14</v>
      </c>
      <c r="AJ25" s="6">
        <v>349745</v>
      </c>
      <c r="AK25" s="15">
        <f t="shared" si="29"/>
        <v>2669.8091603053435</v>
      </c>
      <c r="AL25" s="50">
        <v>13</v>
      </c>
      <c r="AM25" s="15">
        <f t="shared" si="21"/>
        <v>838.7170263788969</v>
      </c>
      <c r="AN25" s="50">
        <v>15</v>
      </c>
      <c r="AO25" s="47">
        <v>18</v>
      </c>
      <c r="AP25" s="46">
        <v>4470</v>
      </c>
      <c r="AQ25" s="15">
        <f t="shared" si="22"/>
        <v>10719.424460431655</v>
      </c>
      <c r="AR25" s="50">
        <v>13</v>
      </c>
      <c r="AS25" s="51">
        <v>964</v>
      </c>
      <c r="AT25" s="51">
        <v>100</v>
      </c>
      <c r="AU25" s="51">
        <f t="shared" si="23"/>
        <v>96400</v>
      </c>
      <c r="AV25" s="51">
        <v>96200</v>
      </c>
      <c r="AW25" s="61">
        <f>AV25/AU25*100</f>
        <v>99.79253112033194</v>
      </c>
      <c r="AX25" s="59">
        <v>5</v>
      </c>
      <c r="AY25" s="62">
        <f t="shared" si="25"/>
        <v>226</v>
      </c>
      <c r="AZ25" s="103">
        <v>19</v>
      </c>
    </row>
    <row r="26" spans="1:52" ht="11.25" customHeight="1">
      <c r="A26" s="1" t="s">
        <v>16</v>
      </c>
      <c r="B26" s="10">
        <v>236</v>
      </c>
      <c r="C26" s="10">
        <v>688</v>
      </c>
      <c r="D26" s="10">
        <v>57</v>
      </c>
      <c r="E26" s="10">
        <v>5</v>
      </c>
      <c r="F26" s="10">
        <v>4</v>
      </c>
      <c r="G26" s="24">
        <f t="shared" si="26"/>
        <v>11.4</v>
      </c>
      <c r="H26" s="57">
        <v>4</v>
      </c>
      <c r="I26" s="11">
        <f t="shared" si="13"/>
        <v>5.813953488372093</v>
      </c>
      <c r="J26" s="33">
        <v>2</v>
      </c>
      <c r="K26" s="10">
        <f t="shared" si="14"/>
        <v>1</v>
      </c>
      <c r="L26" s="32">
        <v>4</v>
      </c>
      <c r="M26" s="12">
        <v>0</v>
      </c>
      <c r="N26" s="14">
        <f t="shared" si="15"/>
        <v>0</v>
      </c>
      <c r="O26" s="50">
        <v>30</v>
      </c>
      <c r="P26" s="8">
        <v>20</v>
      </c>
      <c r="Q26" s="24">
        <f t="shared" si="16"/>
        <v>29.069767441860463</v>
      </c>
      <c r="R26" s="50">
        <v>20</v>
      </c>
      <c r="S26" s="6">
        <v>471600</v>
      </c>
      <c r="T26" s="27">
        <f t="shared" si="17"/>
        <v>685.4651162790698</v>
      </c>
      <c r="U26" s="50">
        <v>22</v>
      </c>
      <c r="V26" s="6">
        <v>719000</v>
      </c>
      <c r="W26" s="29">
        <f t="shared" si="27"/>
        <v>65.59109874826147</v>
      </c>
      <c r="X26" s="50">
        <v>26</v>
      </c>
      <c r="Y26" s="6">
        <v>5300</v>
      </c>
      <c r="Z26" s="6">
        <v>11600</v>
      </c>
      <c r="AA26" s="1">
        <f t="shared" si="28"/>
        <v>16900</v>
      </c>
      <c r="AB26" s="27">
        <f t="shared" si="18"/>
        <v>24.563953488372093</v>
      </c>
      <c r="AC26" s="50">
        <v>11</v>
      </c>
      <c r="AD26" s="6">
        <v>212</v>
      </c>
      <c r="AE26" s="6">
        <v>111</v>
      </c>
      <c r="AF26" s="15">
        <f t="shared" si="19"/>
        <v>89.83050847457628</v>
      </c>
      <c r="AG26" s="15">
        <f t="shared" si="20"/>
        <v>47.03389830508475</v>
      </c>
      <c r="AH26" s="37">
        <v>14</v>
      </c>
      <c r="AI26" s="37">
        <v>9</v>
      </c>
      <c r="AJ26" s="6">
        <v>267205</v>
      </c>
      <c r="AK26" s="15">
        <f t="shared" si="29"/>
        <v>2407.252252252252</v>
      </c>
      <c r="AL26" s="50">
        <v>21</v>
      </c>
      <c r="AM26" s="15">
        <f t="shared" si="21"/>
        <v>1132.2245762711864</v>
      </c>
      <c r="AN26" s="50">
        <v>12</v>
      </c>
      <c r="AO26" s="47">
        <v>5</v>
      </c>
      <c r="AP26" s="46">
        <v>1060</v>
      </c>
      <c r="AQ26" s="15">
        <f t="shared" si="22"/>
        <v>4491.525423728813</v>
      </c>
      <c r="AR26" s="50">
        <v>23</v>
      </c>
      <c r="AS26" s="51">
        <v>0</v>
      </c>
      <c r="AT26" s="51">
        <v>0</v>
      </c>
      <c r="AU26" s="51">
        <f t="shared" si="23"/>
        <v>0</v>
      </c>
      <c r="AV26" s="51">
        <v>0</v>
      </c>
      <c r="AW26" s="61">
        <v>0</v>
      </c>
      <c r="AX26" s="59">
        <v>30</v>
      </c>
      <c r="AY26" s="62">
        <f t="shared" si="25"/>
        <v>228</v>
      </c>
      <c r="AZ26" s="103">
        <v>20</v>
      </c>
    </row>
    <row r="27" spans="1:52" ht="11.25" customHeight="1">
      <c r="A27" s="43" t="s">
        <v>26</v>
      </c>
      <c r="B27" s="10">
        <v>267</v>
      </c>
      <c r="C27" s="10">
        <v>558</v>
      </c>
      <c r="D27" s="10">
        <v>27</v>
      </c>
      <c r="E27" s="10">
        <v>1</v>
      </c>
      <c r="F27" s="10">
        <v>16</v>
      </c>
      <c r="G27" s="24">
        <f t="shared" si="26"/>
        <v>27</v>
      </c>
      <c r="H27" s="57">
        <v>11</v>
      </c>
      <c r="I27" s="11">
        <f t="shared" si="13"/>
        <v>28.67383512544803</v>
      </c>
      <c r="J27" s="33">
        <v>28</v>
      </c>
      <c r="K27" s="10">
        <f t="shared" si="14"/>
        <v>-15</v>
      </c>
      <c r="L27" s="32">
        <v>17</v>
      </c>
      <c r="M27" s="12">
        <v>0</v>
      </c>
      <c r="N27" s="14">
        <f t="shared" si="15"/>
        <v>0</v>
      </c>
      <c r="O27" s="50">
        <v>30</v>
      </c>
      <c r="P27" s="47">
        <v>44</v>
      </c>
      <c r="Q27" s="24">
        <f t="shared" si="16"/>
        <v>78.85304659498208</v>
      </c>
      <c r="R27" s="50">
        <v>5</v>
      </c>
      <c r="S27" s="6">
        <v>374100</v>
      </c>
      <c r="T27" s="27">
        <f t="shared" si="17"/>
        <v>670.4301075268817</v>
      </c>
      <c r="U27" s="50">
        <v>25</v>
      </c>
      <c r="V27" s="6">
        <v>1129000</v>
      </c>
      <c r="W27" s="29">
        <f t="shared" si="27"/>
        <v>33.13551815766165</v>
      </c>
      <c r="X27" s="50">
        <v>30</v>
      </c>
      <c r="Y27" s="6">
        <v>1700</v>
      </c>
      <c r="Z27" s="6">
        <v>51400</v>
      </c>
      <c r="AA27" s="1">
        <f t="shared" si="28"/>
        <v>53100</v>
      </c>
      <c r="AB27" s="27">
        <f t="shared" si="18"/>
        <v>95.16129032258064</v>
      </c>
      <c r="AC27" s="50">
        <v>30</v>
      </c>
      <c r="AD27" s="6">
        <v>450</v>
      </c>
      <c r="AE27" s="6">
        <v>148</v>
      </c>
      <c r="AF27" s="15">
        <f t="shared" si="19"/>
        <v>168.53932584269663</v>
      </c>
      <c r="AG27" s="15">
        <f t="shared" si="20"/>
        <v>55.430711610486895</v>
      </c>
      <c r="AH27" s="37">
        <v>3</v>
      </c>
      <c r="AI27" s="37">
        <v>6</v>
      </c>
      <c r="AJ27" s="6">
        <v>438010</v>
      </c>
      <c r="AK27" s="15">
        <f t="shared" si="29"/>
        <v>2959.527027027027</v>
      </c>
      <c r="AL27" s="50">
        <v>2</v>
      </c>
      <c r="AM27" s="15">
        <f t="shared" si="21"/>
        <v>1640.4868913857679</v>
      </c>
      <c r="AN27" s="50">
        <v>6</v>
      </c>
      <c r="AO27" s="8">
        <v>4</v>
      </c>
      <c r="AP27" s="6">
        <v>650</v>
      </c>
      <c r="AQ27" s="15">
        <f t="shared" si="22"/>
        <v>2434.4569288389516</v>
      </c>
      <c r="AR27" s="50">
        <v>30</v>
      </c>
      <c r="AS27" s="51">
        <v>588</v>
      </c>
      <c r="AT27" s="51">
        <v>100</v>
      </c>
      <c r="AU27" s="51">
        <f t="shared" si="23"/>
        <v>58800</v>
      </c>
      <c r="AV27" s="51">
        <v>58200</v>
      </c>
      <c r="AW27" s="61">
        <f>AV27/AU27*100</f>
        <v>98.9795918367347</v>
      </c>
      <c r="AX27" s="59">
        <v>6</v>
      </c>
      <c r="AY27" s="62">
        <f t="shared" si="25"/>
        <v>229</v>
      </c>
      <c r="AZ27" s="103">
        <v>21</v>
      </c>
    </row>
    <row r="28" spans="1:52" ht="11.25" customHeight="1">
      <c r="A28" s="1" t="s">
        <v>20</v>
      </c>
      <c r="B28" s="12">
        <v>232</v>
      </c>
      <c r="C28" s="12">
        <v>592</v>
      </c>
      <c r="D28" s="12">
        <v>51</v>
      </c>
      <c r="E28" s="12">
        <v>3</v>
      </c>
      <c r="F28" s="12">
        <v>11</v>
      </c>
      <c r="G28" s="24">
        <f t="shared" si="26"/>
        <v>17</v>
      </c>
      <c r="H28" s="57">
        <v>7</v>
      </c>
      <c r="I28" s="11">
        <f t="shared" si="13"/>
        <v>18.58108108108108</v>
      </c>
      <c r="J28" s="33">
        <v>22</v>
      </c>
      <c r="K28" s="10">
        <f t="shared" si="14"/>
        <v>-8</v>
      </c>
      <c r="L28" s="32">
        <v>13</v>
      </c>
      <c r="M28" s="12">
        <v>0</v>
      </c>
      <c r="N28" s="14">
        <f t="shared" si="15"/>
        <v>0</v>
      </c>
      <c r="O28" s="50">
        <v>30</v>
      </c>
      <c r="P28" s="47">
        <v>35</v>
      </c>
      <c r="Q28" s="24">
        <f t="shared" si="16"/>
        <v>59.12162162162162</v>
      </c>
      <c r="R28" s="50">
        <v>12</v>
      </c>
      <c r="S28" s="6">
        <v>455600</v>
      </c>
      <c r="T28" s="27">
        <f t="shared" si="17"/>
        <v>769.5945945945946</v>
      </c>
      <c r="U28" s="50">
        <v>16</v>
      </c>
      <c r="V28" s="6">
        <v>547000</v>
      </c>
      <c r="W28" s="29">
        <f t="shared" si="27"/>
        <v>83.29067641681901</v>
      </c>
      <c r="X28" s="50">
        <v>10</v>
      </c>
      <c r="Y28" s="6">
        <v>8900</v>
      </c>
      <c r="Z28" s="6">
        <v>15800</v>
      </c>
      <c r="AA28" s="1">
        <f t="shared" si="28"/>
        <v>24700</v>
      </c>
      <c r="AB28" s="27">
        <f t="shared" si="18"/>
        <v>41.722972972972975</v>
      </c>
      <c r="AC28" s="50">
        <v>20</v>
      </c>
      <c r="AD28" s="6">
        <v>138</v>
      </c>
      <c r="AE28" s="6">
        <v>90</v>
      </c>
      <c r="AF28" s="15">
        <f t="shared" si="19"/>
        <v>59.48275862068966</v>
      </c>
      <c r="AG28" s="15">
        <f t="shared" si="20"/>
        <v>38.793103448275865</v>
      </c>
      <c r="AH28" s="37">
        <v>23</v>
      </c>
      <c r="AI28" s="37">
        <v>12</v>
      </c>
      <c r="AJ28" s="6">
        <v>183530</v>
      </c>
      <c r="AK28" s="15">
        <f t="shared" si="29"/>
        <v>2039.2222222222222</v>
      </c>
      <c r="AL28" s="50">
        <v>27</v>
      </c>
      <c r="AM28" s="15">
        <f t="shared" si="21"/>
        <v>791.0775862068965</v>
      </c>
      <c r="AN28" s="50">
        <v>16</v>
      </c>
      <c r="AO28" s="8">
        <v>9</v>
      </c>
      <c r="AP28" s="6">
        <v>1710</v>
      </c>
      <c r="AQ28" s="15">
        <f t="shared" si="22"/>
        <v>7370.689655172414</v>
      </c>
      <c r="AR28" s="50">
        <v>17</v>
      </c>
      <c r="AS28" s="51">
        <v>541</v>
      </c>
      <c r="AT28" s="51">
        <v>100</v>
      </c>
      <c r="AU28" s="51">
        <f t="shared" si="23"/>
        <v>54100</v>
      </c>
      <c r="AV28" s="51">
        <v>54100</v>
      </c>
      <c r="AW28" s="61">
        <f>AV28/AU28*100</f>
        <v>100</v>
      </c>
      <c r="AX28" s="59">
        <v>4</v>
      </c>
      <c r="AY28" s="62">
        <f t="shared" si="25"/>
        <v>229</v>
      </c>
      <c r="AZ28" s="103">
        <v>21</v>
      </c>
    </row>
    <row r="29" spans="1:52" ht="11.25" customHeight="1">
      <c r="A29" s="43" t="s">
        <v>25</v>
      </c>
      <c r="B29" s="12">
        <v>468</v>
      </c>
      <c r="C29" s="12">
        <v>1338</v>
      </c>
      <c r="D29" s="12">
        <v>154</v>
      </c>
      <c r="E29" s="12">
        <v>8</v>
      </c>
      <c r="F29" s="12">
        <v>13</v>
      </c>
      <c r="G29" s="24">
        <f t="shared" si="26"/>
        <v>19.25</v>
      </c>
      <c r="H29" s="57">
        <v>8</v>
      </c>
      <c r="I29" s="11">
        <f t="shared" si="13"/>
        <v>9.715994020926756</v>
      </c>
      <c r="J29" s="33">
        <v>11</v>
      </c>
      <c r="K29" s="10">
        <f t="shared" si="14"/>
        <v>-5</v>
      </c>
      <c r="L29" s="32">
        <v>10</v>
      </c>
      <c r="M29" s="53">
        <v>1000</v>
      </c>
      <c r="N29" s="14">
        <f t="shared" si="15"/>
        <v>0.7473841554559043</v>
      </c>
      <c r="O29" s="54">
        <v>2</v>
      </c>
      <c r="P29" s="47">
        <v>18</v>
      </c>
      <c r="Q29" s="24">
        <f t="shared" si="16"/>
        <v>13.45291479820628</v>
      </c>
      <c r="R29" s="50">
        <v>26</v>
      </c>
      <c r="S29" s="6">
        <v>752500</v>
      </c>
      <c r="T29" s="27">
        <f t="shared" si="17"/>
        <v>562.406576980568</v>
      </c>
      <c r="U29" s="50">
        <v>28</v>
      </c>
      <c r="V29" s="6">
        <v>992100</v>
      </c>
      <c r="W29" s="29">
        <f>S29/V29*100</f>
        <v>75.84920874911803</v>
      </c>
      <c r="X29" s="50">
        <v>18</v>
      </c>
      <c r="Y29" s="6">
        <v>10000</v>
      </c>
      <c r="Z29" s="6">
        <v>10700</v>
      </c>
      <c r="AA29" s="1">
        <f>Y29+Z29</f>
        <v>20700</v>
      </c>
      <c r="AB29" s="27">
        <f t="shared" si="18"/>
        <v>15.47085201793722</v>
      </c>
      <c r="AC29" s="50">
        <v>8</v>
      </c>
      <c r="AD29" s="6">
        <v>298</v>
      </c>
      <c r="AE29" s="6">
        <v>57</v>
      </c>
      <c r="AF29" s="15">
        <f t="shared" si="19"/>
        <v>63.67521367521367</v>
      </c>
      <c r="AG29" s="15">
        <f t="shared" si="20"/>
        <v>12.179487179487179</v>
      </c>
      <c r="AH29" s="37">
        <v>21</v>
      </c>
      <c r="AI29" s="37">
        <v>23</v>
      </c>
      <c r="AJ29" s="6">
        <v>150100</v>
      </c>
      <c r="AK29" s="15">
        <f>AJ29/AE29</f>
        <v>2633.3333333333335</v>
      </c>
      <c r="AL29" s="50">
        <v>15</v>
      </c>
      <c r="AM29" s="15">
        <f t="shared" si="21"/>
        <v>320.7264957264957</v>
      </c>
      <c r="AN29" s="50">
        <v>27</v>
      </c>
      <c r="AO29" s="8">
        <v>26</v>
      </c>
      <c r="AP29" s="6">
        <v>9545</v>
      </c>
      <c r="AQ29" s="15">
        <f t="shared" si="22"/>
        <v>20395.299145299145</v>
      </c>
      <c r="AR29" s="50">
        <v>4</v>
      </c>
      <c r="AS29" s="51">
        <v>0</v>
      </c>
      <c r="AT29" s="51">
        <v>0</v>
      </c>
      <c r="AU29" s="51">
        <f t="shared" si="23"/>
        <v>0</v>
      </c>
      <c r="AV29" s="51">
        <v>0</v>
      </c>
      <c r="AW29" s="61">
        <v>0</v>
      </c>
      <c r="AX29" s="59">
        <v>30</v>
      </c>
      <c r="AY29" s="62">
        <f t="shared" si="25"/>
        <v>231</v>
      </c>
      <c r="AZ29" s="103">
        <v>22</v>
      </c>
    </row>
    <row r="30" spans="1:52" ht="11.25" customHeight="1">
      <c r="A30" s="43" t="s">
        <v>35</v>
      </c>
      <c r="B30" s="10">
        <v>77</v>
      </c>
      <c r="C30" s="10">
        <v>200</v>
      </c>
      <c r="D30" s="10">
        <v>18</v>
      </c>
      <c r="E30" s="10">
        <v>0</v>
      </c>
      <c r="F30" s="10">
        <v>3</v>
      </c>
      <c r="G30" s="24">
        <v>0</v>
      </c>
      <c r="H30" s="57">
        <v>30</v>
      </c>
      <c r="I30" s="11">
        <f t="shared" si="13"/>
        <v>15</v>
      </c>
      <c r="J30" s="33">
        <v>17</v>
      </c>
      <c r="K30" s="10">
        <f t="shared" si="14"/>
        <v>-3</v>
      </c>
      <c r="L30" s="32">
        <v>8</v>
      </c>
      <c r="M30" s="12">
        <v>0</v>
      </c>
      <c r="N30" s="14">
        <f t="shared" si="15"/>
        <v>0</v>
      </c>
      <c r="O30" s="50">
        <v>30</v>
      </c>
      <c r="P30" s="8">
        <v>2</v>
      </c>
      <c r="Q30" s="24">
        <f t="shared" si="16"/>
        <v>10</v>
      </c>
      <c r="R30" s="50">
        <v>28</v>
      </c>
      <c r="S30" s="6">
        <v>148500</v>
      </c>
      <c r="T30" s="27">
        <f t="shared" si="17"/>
        <v>742.5</v>
      </c>
      <c r="U30" s="50">
        <v>18</v>
      </c>
      <c r="V30" s="6">
        <v>213000</v>
      </c>
      <c r="W30" s="29">
        <f>S30/V30*100</f>
        <v>69.71830985915493</v>
      </c>
      <c r="X30" s="50">
        <v>22</v>
      </c>
      <c r="Y30" s="6">
        <v>100</v>
      </c>
      <c r="Z30" s="6">
        <v>3900</v>
      </c>
      <c r="AA30" s="1">
        <f>Y30+Z30</f>
        <v>4000</v>
      </c>
      <c r="AB30" s="27">
        <f t="shared" si="18"/>
        <v>20</v>
      </c>
      <c r="AC30" s="50">
        <v>9</v>
      </c>
      <c r="AD30" s="6">
        <v>84</v>
      </c>
      <c r="AE30" s="6">
        <v>38</v>
      </c>
      <c r="AF30" s="15">
        <f t="shared" si="19"/>
        <v>109.09090909090908</v>
      </c>
      <c r="AG30" s="15">
        <f t="shared" si="20"/>
        <v>49.35064935064935</v>
      </c>
      <c r="AH30" s="37">
        <v>9</v>
      </c>
      <c r="AI30" s="37">
        <v>7</v>
      </c>
      <c r="AJ30" s="6">
        <v>77095</v>
      </c>
      <c r="AK30" s="15">
        <f>AJ30/AE30</f>
        <v>2028.8157894736842</v>
      </c>
      <c r="AL30" s="50">
        <v>28</v>
      </c>
      <c r="AM30" s="15">
        <f t="shared" si="21"/>
        <v>1001.2337662337662</v>
      </c>
      <c r="AN30" s="50">
        <v>14</v>
      </c>
      <c r="AO30" s="8">
        <v>2</v>
      </c>
      <c r="AP30" s="6">
        <v>840</v>
      </c>
      <c r="AQ30" s="15">
        <f t="shared" si="22"/>
        <v>10909.090909090908</v>
      </c>
      <c r="AR30" s="50">
        <v>11</v>
      </c>
      <c r="AS30" s="51">
        <v>168</v>
      </c>
      <c r="AT30" s="51">
        <v>200</v>
      </c>
      <c r="AU30" s="51">
        <f t="shared" si="23"/>
        <v>33600</v>
      </c>
      <c r="AV30" s="51">
        <v>33600</v>
      </c>
      <c r="AW30" s="61">
        <f>AV30/AU30*100</f>
        <v>100</v>
      </c>
      <c r="AX30" s="59">
        <v>4</v>
      </c>
      <c r="AY30" s="62">
        <f t="shared" si="25"/>
        <v>235</v>
      </c>
      <c r="AZ30" s="103">
        <v>23</v>
      </c>
    </row>
    <row r="31" spans="1:52" ht="11.25" customHeight="1">
      <c r="A31" s="1" t="s">
        <v>36</v>
      </c>
      <c r="B31" s="10">
        <v>310</v>
      </c>
      <c r="C31" s="10">
        <v>722</v>
      </c>
      <c r="D31" s="10">
        <v>69</v>
      </c>
      <c r="E31" s="10">
        <v>5</v>
      </c>
      <c r="F31" s="10">
        <v>11</v>
      </c>
      <c r="G31" s="24">
        <f>D31/E31</f>
        <v>13.8</v>
      </c>
      <c r="H31" s="56">
        <v>5</v>
      </c>
      <c r="I31" s="11">
        <f t="shared" si="13"/>
        <v>15.235457063711912</v>
      </c>
      <c r="J31" s="33">
        <v>18</v>
      </c>
      <c r="K31" s="10">
        <f t="shared" si="14"/>
        <v>-6</v>
      </c>
      <c r="L31" s="31">
        <v>11</v>
      </c>
      <c r="M31" s="10">
        <v>0</v>
      </c>
      <c r="N31" s="14">
        <f t="shared" si="15"/>
        <v>0</v>
      </c>
      <c r="O31" s="31">
        <v>30</v>
      </c>
      <c r="P31" s="10">
        <v>29</v>
      </c>
      <c r="Q31" s="24">
        <f t="shared" si="16"/>
        <v>40.16620498614958</v>
      </c>
      <c r="R31" s="31">
        <v>14</v>
      </c>
      <c r="S31" s="1">
        <v>797000</v>
      </c>
      <c r="T31" s="27">
        <f t="shared" si="17"/>
        <v>1103.8781163434903</v>
      </c>
      <c r="U31" s="31">
        <v>6</v>
      </c>
      <c r="V31" s="1">
        <v>1031000</v>
      </c>
      <c r="W31" s="29">
        <f>S31/V31*100</f>
        <v>77.30358874878759</v>
      </c>
      <c r="X31" s="31">
        <v>14</v>
      </c>
      <c r="Y31" s="1">
        <v>9300</v>
      </c>
      <c r="Z31" s="1">
        <v>34300</v>
      </c>
      <c r="AA31" s="1">
        <f>Y31+Z31</f>
        <v>43600</v>
      </c>
      <c r="AB31" s="27">
        <f t="shared" si="18"/>
        <v>60.38781163434903</v>
      </c>
      <c r="AC31" s="32">
        <v>27</v>
      </c>
      <c r="AD31" s="8">
        <v>169</v>
      </c>
      <c r="AE31" s="8">
        <v>61</v>
      </c>
      <c r="AF31" s="15">
        <f t="shared" si="19"/>
        <v>54.516129032258064</v>
      </c>
      <c r="AG31" s="15">
        <f t="shared" si="20"/>
        <v>19.67741935483871</v>
      </c>
      <c r="AH31" s="37">
        <v>25</v>
      </c>
      <c r="AI31" s="37">
        <v>18</v>
      </c>
      <c r="AJ31" s="8">
        <v>131005</v>
      </c>
      <c r="AK31" s="15">
        <f>AJ31/AE31</f>
        <v>2147.622950819672</v>
      </c>
      <c r="AL31" s="50">
        <v>25</v>
      </c>
      <c r="AM31" s="15">
        <f t="shared" si="21"/>
        <v>422.5967741935484</v>
      </c>
      <c r="AN31" s="50">
        <v>24</v>
      </c>
      <c r="AO31" s="8">
        <v>7</v>
      </c>
      <c r="AP31" s="6">
        <v>3020</v>
      </c>
      <c r="AQ31" s="15">
        <f t="shared" si="22"/>
        <v>9741.935483870968</v>
      </c>
      <c r="AR31" s="38">
        <v>15</v>
      </c>
      <c r="AS31" s="51">
        <v>603</v>
      </c>
      <c r="AT31" s="51">
        <v>200</v>
      </c>
      <c r="AU31" s="51">
        <f t="shared" si="23"/>
        <v>120600</v>
      </c>
      <c r="AV31" s="51">
        <v>113000</v>
      </c>
      <c r="AW31" s="61">
        <f>AV31/AU31*100</f>
        <v>93.69817578772802</v>
      </c>
      <c r="AX31" s="60">
        <v>7</v>
      </c>
      <c r="AY31" s="62">
        <f t="shared" si="25"/>
        <v>239</v>
      </c>
      <c r="AZ31" s="103">
        <v>24</v>
      </c>
    </row>
    <row r="32" spans="1:52" ht="11.25" customHeight="1">
      <c r="A32" s="43" t="s">
        <v>32</v>
      </c>
      <c r="B32" s="10">
        <v>339</v>
      </c>
      <c r="C32" s="10">
        <v>970</v>
      </c>
      <c r="D32" s="10">
        <v>107</v>
      </c>
      <c r="E32" s="10">
        <v>5</v>
      </c>
      <c r="F32" s="10">
        <v>10</v>
      </c>
      <c r="G32" s="24">
        <f>D32/E32</f>
        <v>21.4</v>
      </c>
      <c r="H32" s="57">
        <v>9</v>
      </c>
      <c r="I32" s="11">
        <f t="shared" si="13"/>
        <v>10.309278350515465</v>
      </c>
      <c r="J32" s="33">
        <v>13</v>
      </c>
      <c r="K32" s="10">
        <f t="shared" si="14"/>
        <v>-5</v>
      </c>
      <c r="L32" s="32">
        <v>10</v>
      </c>
      <c r="M32" s="12">
        <v>0</v>
      </c>
      <c r="N32" s="14">
        <f t="shared" si="15"/>
        <v>0</v>
      </c>
      <c r="O32" s="50">
        <v>30</v>
      </c>
      <c r="P32" s="47">
        <v>36</v>
      </c>
      <c r="Q32" s="24">
        <f t="shared" si="16"/>
        <v>37.11340206185567</v>
      </c>
      <c r="R32" s="50">
        <v>16</v>
      </c>
      <c r="S32" s="6">
        <v>670600</v>
      </c>
      <c r="T32" s="27">
        <f t="shared" si="17"/>
        <v>691.340206185567</v>
      </c>
      <c r="U32" s="50">
        <v>20</v>
      </c>
      <c r="V32" s="6">
        <v>951000</v>
      </c>
      <c r="W32" s="29">
        <f>S32/V32*100</f>
        <v>70.51524710830705</v>
      </c>
      <c r="X32" s="50">
        <v>21</v>
      </c>
      <c r="Y32" s="6">
        <v>17600</v>
      </c>
      <c r="Z32" s="6">
        <v>10700</v>
      </c>
      <c r="AA32" s="1">
        <f>Y32+Z32</f>
        <v>28300</v>
      </c>
      <c r="AB32" s="27">
        <f t="shared" si="18"/>
        <v>29.175257731958762</v>
      </c>
      <c r="AC32" s="50">
        <v>12</v>
      </c>
      <c r="AD32" s="6">
        <v>165</v>
      </c>
      <c r="AE32" s="6">
        <v>44</v>
      </c>
      <c r="AF32" s="15">
        <f t="shared" si="19"/>
        <v>48.67256637168141</v>
      </c>
      <c r="AG32" s="15">
        <f t="shared" si="20"/>
        <v>12.979351032448378</v>
      </c>
      <c r="AH32" s="37">
        <v>26</v>
      </c>
      <c r="AI32" s="37">
        <v>22</v>
      </c>
      <c r="AJ32" s="6">
        <v>125950</v>
      </c>
      <c r="AK32" s="15">
        <f>AJ32/AE32</f>
        <v>2862.5</v>
      </c>
      <c r="AL32" s="50">
        <v>6</v>
      </c>
      <c r="AM32" s="15">
        <f t="shared" si="21"/>
        <v>371.5339233038348</v>
      </c>
      <c r="AN32" s="50">
        <v>25</v>
      </c>
      <c r="AO32" s="8">
        <v>18</v>
      </c>
      <c r="AP32" s="6">
        <v>4250</v>
      </c>
      <c r="AQ32" s="15">
        <f t="shared" si="22"/>
        <v>12536.873156342184</v>
      </c>
      <c r="AR32" s="50">
        <v>8</v>
      </c>
      <c r="AS32" s="51">
        <v>0</v>
      </c>
      <c r="AT32" s="51">
        <v>0</v>
      </c>
      <c r="AU32" s="51">
        <f t="shared" si="23"/>
        <v>0</v>
      </c>
      <c r="AV32" s="51">
        <v>0</v>
      </c>
      <c r="AW32" s="61">
        <v>0</v>
      </c>
      <c r="AX32" s="59">
        <v>30</v>
      </c>
      <c r="AY32" s="62">
        <f t="shared" si="25"/>
        <v>248</v>
      </c>
      <c r="AZ32" s="103">
        <v>25</v>
      </c>
    </row>
    <row r="33" spans="1:52" ht="11.25" customHeight="1">
      <c r="A33" s="43" t="s">
        <v>33</v>
      </c>
      <c r="B33" s="10">
        <v>355</v>
      </c>
      <c r="C33" s="10">
        <v>896</v>
      </c>
      <c r="D33" s="10">
        <v>101</v>
      </c>
      <c r="E33" s="10">
        <v>2</v>
      </c>
      <c r="F33" s="10">
        <v>14</v>
      </c>
      <c r="G33" s="24">
        <f>D33/E33</f>
        <v>50.5</v>
      </c>
      <c r="H33" s="57">
        <v>18</v>
      </c>
      <c r="I33" s="11">
        <f t="shared" si="13"/>
        <v>15.625</v>
      </c>
      <c r="J33" s="33">
        <v>19</v>
      </c>
      <c r="K33" s="10">
        <f t="shared" si="14"/>
        <v>-12</v>
      </c>
      <c r="L33" s="32">
        <v>15</v>
      </c>
      <c r="M33" s="12">
        <v>0</v>
      </c>
      <c r="N33" s="14">
        <f t="shared" si="15"/>
        <v>0</v>
      </c>
      <c r="O33" s="50">
        <v>30</v>
      </c>
      <c r="P33" s="8">
        <v>24</v>
      </c>
      <c r="Q33" s="24">
        <f t="shared" si="16"/>
        <v>26.785714285714285</v>
      </c>
      <c r="R33" s="50">
        <v>21</v>
      </c>
      <c r="S33" s="6">
        <v>1729100</v>
      </c>
      <c r="T33" s="27">
        <f t="shared" si="17"/>
        <v>1929.799107142857</v>
      </c>
      <c r="U33" s="50">
        <v>2</v>
      </c>
      <c r="V33" s="6">
        <v>1705000</v>
      </c>
      <c r="W33" s="29">
        <f>S33/V33*100</f>
        <v>101.41348973607039</v>
      </c>
      <c r="X33" s="50">
        <v>5</v>
      </c>
      <c r="Y33" s="6">
        <v>18100</v>
      </c>
      <c r="Z33" s="6">
        <v>29000</v>
      </c>
      <c r="AA33" s="1">
        <f>Y33+Z33</f>
        <v>47100</v>
      </c>
      <c r="AB33" s="27">
        <f t="shared" si="18"/>
        <v>52.566964285714285</v>
      </c>
      <c r="AC33" s="50">
        <v>25</v>
      </c>
      <c r="AD33" s="6">
        <v>200</v>
      </c>
      <c r="AE33" s="6">
        <v>65</v>
      </c>
      <c r="AF33" s="15">
        <f t="shared" si="19"/>
        <v>56.33802816901409</v>
      </c>
      <c r="AG33" s="15">
        <f t="shared" si="20"/>
        <v>18.30985915492958</v>
      </c>
      <c r="AH33" s="37">
        <v>24</v>
      </c>
      <c r="AI33" s="37">
        <v>20</v>
      </c>
      <c r="AJ33" s="6">
        <v>188600</v>
      </c>
      <c r="AK33" s="15">
        <f>AJ33/AE33</f>
        <v>2901.5384615384614</v>
      </c>
      <c r="AL33" s="50">
        <v>4</v>
      </c>
      <c r="AM33" s="15">
        <f t="shared" si="21"/>
        <v>531.2676056338029</v>
      </c>
      <c r="AN33" s="50">
        <v>21</v>
      </c>
      <c r="AO33" s="8">
        <v>11</v>
      </c>
      <c r="AP33" s="6">
        <v>2358</v>
      </c>
      <c r="AQ33" s="15">
        <f t="shared" si="22"/>
        <v>6642.2535211267605</v>
      </c>
      <c r="AR33" s="50">
        <v>21</v>
      </c>
      <c r="AS33" s="51">
        <v>0</v>
      </c>
      <c r="AT33" s="51">
        <v>0</v>
      </c>
      <c r="AU33" s="51">
        <f t="shared" si="23"/>
        <v>0</v>
      </c>
      <c r="AV33" s="51">
        <v>0</v>
      </c>
      <c r="AW33" s="61">
        <v>0</v>
      </c>
      <c r="AX33" s="59">
        <v>30</v>
      </c>
      <c r="AY33" s="62">
        <f t="shared" si="25"/>
        <v>255</v>
      </c>
      <c r="AZ33" s="103">
        <v>26</v>
      </c>
    </row>
    <row r="34" spans="1:52" ht="11.25" customHeight="1">
      <c r="A34" s="1" t="s">
        <v>13</v>
      </c>
      <c r="B34" s="10">
        <v>783</v>
      </c>
      <c r="C34" s="10">
        <v>1147</v>
      </c>
      <c r="D34" s="10">
        <v>124</v>
      </c>
      <c r="E34" s="10">
        <v>4</v>
      </c>
      <c r="F34" s="10">
        <v>9</v>
      </c>
      <c r="G34" s="24">
        <f>D34/E34</f>
        <v>31</v>
      </c>
      <c r="H34" s="57">
        <v>13</v>
      </c>
      <c r="I34" s="11">
        <f t="shared" si="0"/>
        <v>7.846556233653008</v>
      </c>
      <c r="J34" s="34">
        <v>8</v>
      </c>
      <c r="K34" s="10">
        <f t="shared" si="1"/>
        <v>-5</v>
      </c>
      <c r="L34" s="32">
        <v>10</v>
      </c>
      <c r="M34" s="12">
        <v>0</v>
      </c>
      <c r="N34" s="14">
        <f t="shared" si="2"/>
        <v>0</v>
      </c>
      <c r="O34" s="13">
        <v>30</v>
      </c>
      <c r="P34" s="47">
        <v>13</v>
      </c>
      <c r="Q34" s="24">
        <f t="shared" si="3"/>
        <v>11.333914559721011</v>
      </c>
      <c r="R34" s="13">
        <v>27</v>
      </c>
      <c r="S34" s="6">
        <v>848700</v>
      </c>
      <c r="T34" s="27">
        <f t="shared" si="4"/>
        <v>739.9302528334787</v>
      </c>
      <c r="U34" s="13">
        <v>19</v>
      </c>
      <c r="V34" s="6">
        <v>1081000</v>
      </c>
      <c r="W34" s="29">
        <f t="shared" si="5"/>
        <v>78.51063829787233</v>
      </c>
      <c r="X34" s="13">
        <v>13</v>
      </c>
      <c r="Y34" s="6">
        <v>17600</v>
      </c>
      <c r="Z34" s="6">
        <v>33100</v>
      </c>
      <c r="AA34" s="1">
        <f t="shared" si="6"/>
        <v>50700</v>
      </c>
      <c r="AB34" s="27">
        <f t="shared" si="7"/>
        <v>44.20226678291194</v>
      </c>
      <c r="AC34" s="13">
        <v>22</v>
      </c>
      <c r="AD34" s="6">
        <v>223</v>
      </c>
      <c r="AE34" s="6">
        <v>166</v>
      </c>
      <c r="AF34" s="15">
        <f t="shared" si="8"/>
        <v>28.480204342273307</v>
      </c>
      <c r="AG34" s="15">
        <f t="shared" si="9"/>
        <v>21.20051085568327</v>
      </c>
      <c r="AH34" s="37">
        <v>30</v>
      </c>
      <c r="AI34" s="37">
        <v>17</v>
      </c>
      <c r="AJ34" s="6">
        <v>340400</v>
      </c>
      <c r="AK34" s="15">
        <f t="shared" si="10"/>
        <v>2050.602409638554</v>
      </c>
      <c r="AL34" s="13">
        <v>26</v>
      </c>
      <c r="AM34" s="15">
        <f t="shared" si="11"/>
        <v>434.7381864623244</v>
      </c>
      <c r="AN34" s="13">
        <v>23</v>
      </c>
      <c r="AO34" s="8">
        <v>14</v>
      </c>
      <c r="AP34" s="6">
        <v>2850</v>
      </c>
      <c r="AQ34" s="15">
        <f t="shared" si="12"/>
        <v>3639.846743295019</v>
      </c>
      <c r="AR34" s="13">
        <v>27</v>
      </c>
      <c r="AS34" s="51">
        <v>835</v>
      </c>
      <c r="AT34" s="51">
        <v>100</v>
      </c>
      <c r="AU34" s="51">
        <f>AS34*AT34</f>
        <v>83500</v>
      </c>
      <c r="AV34" s="51">
        <v>78100</v>
      </c>
      <c r="AW34" s="61">
        <f>AV34/AU34*100</f>
        <v>93.53293413173652</v>
      </c>
      <c r="AX34" s="59">
        <v>8</v>
      </c>
      <c r="AY34" s="62">
        <f>H34+J34+L34+O34+R34+U34+X34+AC34+AH34+AI34+AL34+AN34+AR34+AX34</f>
        <v>273</v>
      </c>
      <c r="AZ34" s="103">
        <v>27</v>
      </c>
    </row>
    <row r="35" spans="1:52" ht="12.75">
      <c r="A35" s="2" t="s">
        <v>9</v>
      </c>
      <c r="B35" s="18">
        <f>SUM(B5:B34)</f>
        <v>9126</v>
      </c>
      <c r="C35" s="18">
        <f>SUM(C5:C34)</f>
        <v>23588</v>
      </c>
      <c r="D35" s="18">
        <f>SUM(D5:D34)</f>
        <v>2726</v>
      </c>
      <c r="E35" s="18">
        <f>SUM(E5:E34)</f>
        <v>139</v>
      </c>
      <c r="F35" s="18">
        <f>SUM(F5:F34)</f>
        <v>299</v>
      </c>
      <c r="G35" s="40">
        <f>D35/E35</f>
        <v>19.611510791366907</v>
      </c>
      <c r="H35" s="58" t="s">
        <v>10</v>
      </c>
      <c r="I35" s="21">
        <f>F35/C35*1000</f>
        <v>12.675936917076479</v>
      </c>
      <c r="J35" s="20" t="s">
        <v>10</v>
      </c>
      <c r="K35" s="19">
        <f>E35-F35</f>
        <v>-160</v>
      </c>
      <c r="L35" s="20" t="s">
        <v>10</v>
      </c>
      <c r="M35" s="18">
        <f>SUM(M5:M34)</f>
        <v>2642</v>
      </c>
      <c r="N35" s="22">
        <f t="shared" si="2"/>
        <v>0.11200610479905036</v>
      </c>
      <c r="O35" s="13" t="s">
        <v>10</v>
      </c>
      <c r="P35" s="9">
        <f>SUM(P5:P34)</f>
        <v>1254</v>
      </c>
      <c r="Q35" s="25">
        <f t="shared" si="3"/>
        <v>53.162625063591655</v>
      </c>
      <c r="R35" s="17" t="s">
        <v>10</v>
      </c>
      <c r="S35" s="9">
        <f>SUM(S5:S34)</f>
        <v>20736400</v>
      </c>
      <c r="T35" s="28">
        <f t="shared" si="4"/>
        <v>879.1080210276411</v>
      </c>
      <c r="U35" s="17" t="s">
        <v>10</v>
      </c>
      <c r="V35" s="9">
        <f>SUM(V5:V34)</f>
        <v>26233100</v>
      </c>
      <c r="W35" s="30">
        <f>S35/V35*100</f>
        <v>79.04670054244447</v>
      </c>
      <c r="X35" s="17" t="s">
        <v>10</v>
      </c>
      <c r="Y35" s="9">
        <f>SUM(Y5:Y34)</f>
        <v>277400</v>
      </c>
      <c r="Z35" s="9">
        <f>SUM(Z5:Z34)</f>
        <v>535400</v>
      </c>
      <c r="AA35" s="26">
        <f>Y35+Z35</f>
        <v>812800</v>
      </c>
      <c r="AB35" s="28">
        <f t="shared" si="7"/>
        <v>34.458199084280146</v>
      </c>
      <c r="AC35" s="17" t="s">
        <v>10</v>
      </c>
      <c r="AD35" s="7">
        <f>SUM(AD5:AD34)</f>
        <v>7816</v>
      </c>
      <c r="AE35" s="7">
        <f>SUM(AE5:AE34)</f>
        <v>3207</v>
      </c>
      <c r="AF35" s="16">
        <f t="shared" si="8"/>
        <v>85.6454087223318</v>
      </c>
      <c r="AG35" s="16">
        <f t="shared" si="9"/>
        <v>35.1413543721236</v>
      </c>
      <c r="AH35" s="37" t="s">
        <v>10</v>
      </c>
      <c r="AI35" s="37" t="s">
        <v>10</v>
      </c>
      <c r="AJ35" s="7">
        <f>SUM(AJ5:AJ34)</f>
        <v>7931905</v>
      </c>
      <c r="AK35" s="16">
        <f>AJ35/AE35</f>
        <v>2473.309946990957</v>
      </c>
      <c r="AL35" s="13" t="s">
        <v>10</v>
      </c>
      <c r="AM35" s="16">
        <f t="shared" si="11"/>
        <v>869.1546131930747</v>
      </c>
      <c r="AN35" s="13" t="s">
        <v>10</v>
      </c>
      <c r="AO35" s="9">
        <f>SUM(AO5:AO34)</f>
        <v>331</v>
      </c>
      <c r="AP35" s="7">
        <f>SUM(AP5:AP34)</f>
        <v>85172</v>
      </c>
      <c r="AQ35" s="16">
        <f t="shared" si="12"/>
        <v>9332.895025202717</v>
      </c>
      <c r="AR35" s="13" t="s">
        <v>10</v>
      </c>
      <c r="AS35" s="42">
        <f>SUM(AS5:AS34)</f>
        <v>14606</v>
      </c>
      <c r="AT35" s="50" t="s">
        <v>10</v>
      </c>
      <c r="AU35" s="42">
        <f>SUM(AU5:AU34)</f>
        <v>2044580</v>
      </c>
      <c r="AV35" s="42">
        <f>SUM(AV5:AV34)</f>
        <v>1902030</v>
      </c>
      <c r="AW35" s="61">
        <f>AV35/AU35*100</f>
        <v>93.02790793219145</v>
      </c>
      <c r="AX35" s="41" t="s">
        <v>10</v>
      </c>
      <c r="AY35" s="16" t="s">
        <v>10</v>
      </c>
      <c r="AZ35" s="105" t="s">
        <v>10</v>
      </c>
    </row>
    <row r="36" spans="18:29" ht="12.75"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39"/>
    </row>
  </sheetData>
  <sheetProtection/>
  <mergeCells count="30">
    <mergeCell ref="AS3:AW3"/>
    <mergeCell ref="B1:P1"/>
    <mergeCell ref="AZ3:AZ4"/>
    <mergeCell ref="AK3:AK4"/>
    <mergeCell ref="AM3:AM4"/>
    <mergeCell ref="AO3:AO4"/>
    <mergeCell ref="AP3:AP4"/>
    <mergeCell ref="AQ3:AQ4"/>
    <mergeCell ref="AX3:AX4"/>
    <mergeCell ref="AY3:AY4"/>
    <mergeCell ref="AA3:AC3"/>
    <mergeCell ref="AD3:AE3"/>
    <mergeCell ref="AF3:AG3"/>
    <mergeCell ref="AJ3:AJ4"/>
    <mergeCell ref="E3:F3"/>
    <mergeCell ref="P3:P4"/>
    <mergeCell ref="Q3:Q4"/>
    <mergeCell ref="S3:U3"/>
    <mergeCell ref="V3:V4"/>
    <mergeCell ref="W3:X3"/>
    <mergeCell ref="A3:A4"/>
    <mergeCell ref="Y3:Z3"/>
    <mergeCell ref="B3:B4"/>
    <mergeCell ref="C3:C4"/>
    <mergeCell ref="D3:D4"/>
    <mergeCell ref="M3:M4"/>
    <mergeCell ref="N3:N4"/>
    <mergeCell ref="G3:G4"/>
    <mergeCell ref="I3:I4"/>
    <mergeCell ref="K3:K4"/>
  </mergeCells>
  <printOptions/>
  <pageMargins left="0.29" right="0.38" top="0.25" bottom="0.21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</dc:creator>
  <cp:keywords/>
  <dc:description/>
  <cp:lastModifiedBy>Резеда</cp:lastModifiedBy>
  <cp:lastPrinted>2014-10-14T11:01:41Z</cp:lastPrinted>
  <dcterms:created xsi:type="dcterms:W3CDTF">2013-10-22T06:14:00Z</dcterms:created>
  <dcterms:modified xsi:type="dcterms:W3CDTF">2014-10-14T11:08:39Z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