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08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<sst xmlns="http://schemas.openxmlformats.org/spreadsheetml/2006/main" count="133" uniqueCount="91">
  <si>
    <t>Наименование сельского поселения</t>
  </si>
  <si>
    <t>Исполнение бюджета, %</t>
  </si>
  <si>
    <t>Сумма задолженности по налогам физических лиц, руб.</t>
  </si>
  <si>
    <t>баллы</t>
  </si>
  <si>
    <t>%</t>
  </si>
  <si>
    <t>налог на имущество</t>
  </si>
  <si>
    <t>Всего, руб.</t>
  </si>
  <si>
    <t>КРС</t>
  </si>
  <si>
    <t>в том числе коровы</t>
  </si>
  <si>
    <t>х</t>
  </si>
  <si>
    <t>Занимаемое место по всем показателям</t>
  </si>
  <si>
    <t>в том числе женщин детородного возраста от 18-35 лет</t>
  </si>
  <si>
    <t>на 1 жителя, руб.</t>
  </si>
  <si>
    <t>Родилось на женщин детородного возраста, чел.</t>
  </si>
  <si>
    <t>количество нотариальных действий на 1000 жителей</t>
  </si>
  <si>
    <t>родилось на женщин детородного возраста, чел.</t>
  </si>
  <si>
    <t>Смертность на 1000 жителей, чел</t>
  </si>
  <si>
    <t>Смертность на 1000 жителей, чел.</t>
  </si>
  <si>
    <t>в том числе введенная за год жилья на одного жителя, кв.м.</t>
  </si>
  <si>
    <t>введенная за год жилья на одного жителя, кв.м.</t>
  </si>
  <si>
    <t>Количество нотариальных действий</t>
  </si>
  <si>
    <t>Количество нотариальных действий на 1000 жителей</t>
  </si>
  <si>
    <t>План годовой, руб.</t>
  </si>
  <si>
    <t xml:space="preserve">земельный налог </t>
  </si>
  <si>
    <t>Плотность поголовья на 100 дворов, гол.</t>
  </si>
  <si>
    <t>Плотность коров на 100 дворов, гол.</t>
  </si>
  <si>
    <t>Надой на 1 корову,  кг</t>
  </si>
  <si>
    <t>надой на 1 корову, кг</t>
  </si>
  <si>
    <t>Надой молока на 1 двор, кг</t>
  </si>
  <si>
    <t>надой молока на 1 двор, кг</t>
  </si>
  <si>
    <t xml:space="preserve">Итого баллы по всем показателям </t>
  </si>
  <si>
    <t>Естественный прирост (+), убыль   (-), чел.</t>
  </si>
  <si>
    <t>умер  ло</t>
  </si>
  <si>
    <t>роди лось</t>
  </si>
  <si>
    <t>Естественный прирост (+), убыль      (-), чел.</t>
  </si>
  <si>
    <t>Выдан кредит ЛПХ на 1 двор, руб.</t>
  </si>
  <si>
    <t>Плотность КРС на 100 дворов, гол.</t>
  </si>
  <si>
    <t>Кол-во плательщиков, чел.</t>
  </si>
  <si>
    <t>Всего собранная сумма, руб.</t>
  </si>
  <si>
    <t>Сбор средств по самообложению, руб.</t>
  </si>
  <si>
    <t>Установленная величина платежа, руб.</t>
  </si>
  <si>
    <t>Итоговые данные по сельским поселениям Буинского муниципального района за  2015 год</t>
  </si>
  <si>
    <t>Количество наличных хозяйств на 31.12.2015г.</t>
  </si>
  <si>
    <t>Демография за 2015г., чел.</t>
  </si>
  <si>
    <t>Введено жилья за  2015., кв.м.</t>
  </si>
  <si>
    <t>Сбор собственных доходов сельских поселений за 2015 год</t>
  </si>
  <si>
    <t>Итого задолженность по налогам физических лиц за 2015 год</t>
  </si>
  <si>
    <t>Поголовье КРС за  2015г., гол.</t>
  </si>
  <si>
    <t xml:space="preserve">Закуплено молока от населения за год 2015г., кг </t>
  </si>
  <si>
    <t>Количество полученных кредитов ЛПХ за  2015 г.</t>
  </si>
  <si>
    <t>Численность наличного населения на 31.12.2015г.</t>
  </si>
  <si>
    <t>Общая сумма кредитов за 2015г., тыс.руб.</t>
  </si>
  <si>
    <t xml:space="preserve">Кол-во неблагополучных семей </t>
  </si>
  <si>
    <t xml:space="preserve"> сумма, руб.</t>
  </si>
  <si>
    <t>Кол-во обновлений новостной информации на официальном сайте</t>
  </si>
  <si>
    <t>Количество обновлений новостной информации на официальном сайте</t>
  </si>
  <si>
    <t>Количество составленных административных протоколов</t>
  </si>
  <si>
    <t>Кол-во  составленных административных протоколов</t>
  </si>
  <si>
    <t>Адав-Тулумбаевское</t>
  </si>
  <si>
    <t>Аксунское</t>
  </si>
  <si>
    <t>Альшеевское</t>
  </si>
  <si>
    <t>Альшиховское</t>
  </si>
  <si>
    <t>Бик-Утеевское</t>
  </si>
  <si>
    <t>Большефроловское</t>
  </si>
  <si>
    <t>Бюрганское</t>
  </si>
  <si>
    <t>Верхнелащинское</t>
  </si>
  <si>
    <t>Исаковское</t>
  </si>
  <si>
    <t>Кайбицкое</t>
  </si>
  <si>
    <t>Киятское</t>
  </si>
  <si>
    <t>Кошки-Теняковское</t>
  </si>
  <si>
    <t>Кошки-Шемякинское</t>
  </si>
  <si>
    <t>Малобуинковское</t>
  </si>
  <si>
    <t>Мещеряковское</t>
  </si>
  <si>
    <t>Мокросавалеевское</t>
  </si>
  <si>
    <t>Нижненаратбашское</t>
  </si>
  <si>
    <t>Новотинчалинское</t>
  </si>
  <si>
    <t>Новочечкабское</t>
  </si>
  <si>
    <t>Нурлатское</t>
  </si>
  <si>
    <t>Рунгинское</t>
  </si>
  <si>
    <t>Сорок-Сайдакское</t>
  </si>
  <si>
    <t>Старостуденецкое</t>
  </si>
  <si>
    <t>Старотинчалинское</t>
  </si>
  <si>
    <t>Тимбаевское</t>
  </si>
  <si>
    <t>Черки-Гришинское</t>
  </si>
  <si>
    <t>Черки-Кильдуразское</t>
  </si>
  <si>
    <t>Энтуганское</t>
  </si>
  <si>
    <t>Яшевское</t>
  </si>
  <si>
    <t>ИТОГО</t>
  </si>
  <si>
    <t xml:space="preserve">Количество неблагополучных семей </t>
  </si>
  <si>
    <t>Чувашско-Кищаковское</t>
  </si>
  <si>
    <t>Приложение: Сведения по данным СП и ФБП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</si>
</sst>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#,##0.000"/>
    <numFmt numFmtId="167" formatCode="0.0"/>
    <numFmt numFmtId="168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i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30"/>
      <name val="Arial Cyr"/>
      <family val="0"/>
    </font>
    <font>
      <b/>
      <sz val="9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color indexed="10"/>
      <name val="Arial Cyr"/>
      <family val="0"/>
    </font>
    <font>
      <b/>
      <i/>
      <sz val="8"/>
      <color indexed="10"/>
      <name val="Arial Cyr"/>
      <family val="0"/>
    </font>
    <font>
      <i/>
      <sz val="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0070C0"/>
      <name val="Arial Cyr"/>
      <family val="0"/>
    </font>
    <font>
      <b/>
      <sz val="9"/>
      <color rgb="FF0070C0"/>
      <name val="Arial Cyr"/>
      <family val="0"/>
    </font>
    <font>
      <b/>
      <sz val="10"/>
      <color rgb="FF0070C0"/>
      <name val="Arial Cyr"/>
      <family val="0"/>
    </font>
    <font>
      <b/>
      <sz val="10"/>
      <color rgb="FFFF0000"/>
      <name val="Arial Cyr"/>
      <family val="0"/>
    </font>
    <font>
      <b/>
      <i/>
      <sz val="8"/>
      <color rgb="FFFF0000"/>
      <name val="Arial Cyr"/>
      <family val="0"/>
    </font>
    <font>
      <i/>
      <sz val="6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right"/>
    </xf>
    <xf numFmtId="0" fontId="47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167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" fontId="49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 wrapText="1"/>
    </xf>
    <xf numFmtId="167" fontId="2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67" fontId="2" fillId="32" borderId="10" xfId="0" applyNumberFormat="1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165" fontId="5" fillId="0" borderId="10" xfId="0" applyNumberFormat="1" applyFont="1" applyBorder="1" applyAlignment="1">
      <alignment horizontal="center" wrapText="1"/>
    </xf>
    <xf numFmtId="1" fontId="48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wrapText="1"/>
    </xf>
    <xf numFmtId="0" fontId="47" fillId="32" borderId="1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1" fontId="49" fillId="32" borderId="10" xfId="0" applyNumberFormat="1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32" borderId="14" xfId="0" applyFont="1" applyFill="1" applyBorder="1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6" xfId="0" applyFont="1" applyBorder="1" applyAlignment="1">
      <alignment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5"/>
  <sheetViews>
    <sheetView tabSelected="1"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C39" sqref="C39"/>
    </sheetView>
  </sheetViews>
  <sheetFormatPr defaultColWidth="9.00390625" defaultRowHeight="12.75"/>
  <cols>
    <col min="1" max="1" width="18.875" style="0" customWidth="1"/>
    <col min="2" max="2" width="8.25390625" style="0" customWidth="1"/>
    <col min="3" max="3" width="8.125" style="0" customWidth="1"/>
    <col min="4" max="4" width="8.625" style="0" customWidth="1"/>
    <col min="5" max="5" width="6.625" style="0" customWidth="1"/>
    <col min="6" max="6" width="6.75390625" style="0" customWidth="1"/>
    <col min="7" max="7" width="7.375" style="0" customWidth="1"/>
    <col min="8" max="8" width="6.875" style="0" customWidth="1"/>
    <col min="9" max="9" width="7.25390625" style="0" customWidth="1"/>
    <col min="10" max="10" width="7.125" style="0" customWidth="1"/>
    <col min="11" max="11" width="7.75390625" style="0" customWidth="1"/>
    <col min="12" max="12" width="7.25390625" style="0" customWidth="1"/>
    <col min="13" max="13" width="8.125" style="0" customWidth="1"/>
    <col min="14" max="14" width="8.625" style="0" customWidth="1"/>
    <col min="15" max="17" width="8.75390625" style="0" customWidth="1"/>
    <col min="18" max="18" width="7.25390625" style="0" customWidth="1"/>
    <col min="20" max="20" width="9.375" style="0" bestFit="1" customWidth="1"/>
    <col min="21" max="21" width="6.25390625" style="0" customWidth="1"/>
    <col min="23" max="23" width="6.00390625" style="0" customWidth="1"/>
    <col min="24" max="24" width="6.375" style="0" customWidth="1"/>
    <col min="25" max="25" width="9.625" style="0" customWidth="1"/>
    <col min="26" max="26" width="9.625" style="0" bestFit="1" customWidth="1"/>
    <col min="27" max="27" width="9.75390625" style="0" bestFit="1" customWidth="1"/>
    <col min="28" max="28" width="9.875" style="0" customWidth="1"/>
    <col min="29" max="30" width="7.375" style="0" customWidth="1"/>
    <col min="31" max="31" width="7.875" style="0" customWidth="1"/>
    <col min="32" max="33" width="9.25390625" style="0" customWidth="1"/>
    <col min="34" max="35" width="8.00390625" style="0" customWidth="1"/>
    <col min="37" max="37" width="10.375" style="0" bestFit="1" customWidth="1"/>
    <col min="38" max="38" width="7.875" style="0" customWidth="1"/>
    <col min="39" max="39" width="10.375" style="0" bestFit="1" customWidth="1"/>
    <col min="40" max="40" width="8.00390625" style="0" customWidth="1"/>
    <col min="41" max="41" width="7.375" style="0" customWidth="1"/>
    <col min="42" max="42" width="10.75390625" style="0" customWidth="1"/>
    <col min="44" max="47" width="7.75390625" style="0" customWidth="1"/>
    <col min="50" max="50" width="11.125" style="0" customWidth="1"/>
    <col min="53" max="53" width="10.25390625" style="0" customWidth="1"/>
  </cols>
  <sheetData>
    <row r="1" spans="2:17" ht="12.75">
      <c r="B1" s="56" t="s">
        <v>41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7"/>
      <c r="O1" s="57"/>
      <c r="P1" s="57"/>
      <c r="Q1" s="57"/>
    </row>
    <row r="2" ht="6" customHeight="1"/>
    <row r="3" spans="1:58" ht="105" customHeight="1">
      <c r="A3" s="60" t="s">
        <v>0</v>
      </c>
      <c r="B3" s="63" t="s">
        <v>42</v>
      </c>
      <c r="C3" s="63" t="s">
        <v>50</v>
      </c>
      <c r="D3" s="63" t="s">
        <v>11</v>
      </c>
      <c r="E3" s="58" t="s">
        <v>43</v>
      </c>
      <c r="F3" s="59"/>
      <c r="G3" s="60" t="s">
        <v>13</v>
      </c>
      <c r="H3" s="9" t="s">
        <v>15</v>
      </c>
      <c r="I3" s="60" t="s">
        <v>16</v>
      </c>
      <c r="J3" s="9" t="s">
        <v>17</v>
      </c>
      <c r="K3" s="60" t="s">
        <v>34</v>
      </c>
      <c r="L3" s="9" t="s">
        <v>31</v>
      </c>
      <c r="M3" s="63" t="s">
        <v>44</v>
      </c>
      <c r="N3" s="60" t="s">
        <v>18</v>
      </c>
      <c r="O3" s="3" t="s">
        <v>19</v>
      </c>
      <c r="P3" s="63" t="s">
        <v>88</v>
      </c>
      <c r="Q3" s="12" t="s">
        <v>52</v>
      </c>
      <c r="R3" s="60" t="s">
        <v>55</v>
      </c>
      <c r="S3" s="13" t="s">
        <v>54</v>
      </c>
      <c r="T3" s="60" t="s">
        <v>56</v>
      </c>
      <c r="U3" s="13" t="s">
        <v>57</v>
      </c>
      <c r="V3" s="63" t="s">
        <v>20</v>
      </c>
      <c r="W3" s="60" t="s">
        <v>21</v>
      </c>
      <c r="X3" s="3" t="s">
        <v>14</v>
      </c>
      <c r="Y3" s="58" t="s">
        <v>45</v>
      </c>
      <c r="Z3" s="68"/>
      <c r="AA3" s="59"/>
      <c r="AB3" s="63" t="s">
        <v>22</v>
      </c>
      <c r="AC3" s="58" t="s">
        <v>1</v>
      </c>
      <c r="AD3" s="59"/>
      <c r="AE3" s="58" t="s">
        <v>2</v>
      </c>
      <c r="AF3" s="62"/>
      <c r="AG3" s="58" t="s">
        <v>46</v>
      </c>
      <c r="AH3" s="68"/>
      <c r="AI3" s="69"/>
      <c r="AJ3" s="58" t="s">
        <v>47</v>
      </c>
      <c r="AK3" s="59"/>
      <c r="AL3" s="70" t="s">
        <v>24</v>
      </c>
      <c r="AM3" s="71"/>
      <c r="AN3" s="3" t="s">
        <v>36</v>
      </c>
      <c r="AO3" s="3" t="s">
        <v>25</v>
      </c>
      <c r="AP3" s="60" t="s">
        <v>48</v>
      </c>
      <c r="AQ3" s="60" t="s">
        <v>26</v>
      </c>
      <c r="AR3" s="3" t="s">
        <v>27</v>
      </c>
      <c r="AS3" s="60" t="s">
        <v>28</v>
      </c>
      <c r="AT3" s="3" t="s">
        <v>29</v>
      </c>
      <c r="AU3" s="63" t="s">
        <v>49</v>
      </c>
      <c r="AV3" s="63" t="s">
        <v>51</v>
      </c>
      <c r="AW3" s="60" t="s">
        <v>35</v>
      </c>
      <c r="AX3" s="3" t="s">
        <v>35</v>
      </c>
      <c r="AY3" s="58" t="s">
        <v>39</v>
      </c>
      <c r="AZ3" s="68"/>
      <c r="BA3" s="68"/>
      <c r="BB3" s="77"/>
      <c r="BC3" s="78"/>
      <c r="BD3" s="15" t="s">
        <v>39</v>
      </c>
      <c r="BE3" s="75" t="s">
        <v>30</v>
      </c>
      <c r="BF3" s="79" t="s">
        <v>10</v>
      </c>
    </row>
    <row r="4" spans="1:58" ht="65.25" customHeight="1">
      <c r="A4" s="61"/>
      <c r="B4" s="64"/>
      <c r="C4" s="64"/>
      <c r="D4" s="64"/>
      <c r="E4" s="11" t="s">
        <v>33</v>
      </c>
      <c r="F4" s="11" t="s">
        <v>32</v>
      </c>
      <c r="G4" s="67"/>
      <c r="H4" s="10" t="s">
        <v>3</v>
      </c>
      <c r="I4" s="67"/>
      <c r="J4" s="10" t="s">
        <v>3</v>
      </c>
      <c r="K4" s="67"/>
      <c r="L4" s="10" t="s">
        <v>3</v>
      </c>
      <c r="M4" s="65"/>
      <c r="N4" s="66"/>
      <c r="O4" s="3" t="s">
        <v>3</v>
      </c>
      <c r="P4" s="72"/>
      <c r="Q4" s="3" t="s">
        <v>3</v>
      </c>
      <c r="R4" s="73"/>
      <c r="S4" s="3" t="s">
        <v>3</v>
      </c>
      <c r="T4" s="74"/>
      <c r="U4" s="3" t="s">
        <v>3</v>
      </c>
      <c r="V4" s="65"/>
      <c r="W4" s="66"/>
      <c r="X4" s="3" t="s">
        <v>3</v>
      </c>
      <c r="Y4" s="11" t="s">
        <v>6</v>
      </c>
      <c r="Z4" s="11" t="s">
        <v>12</v>
      </c>
      <c r="AA4" s="9" t="s">
        <v>3</v>
      </c>
      <c r="AB4" s="65"/>
      <c r="AC4" s="11" t="s">
        <v>4</v>
      </c>
      <c r="AD4" s="9" t="s">
        <v>3</v>
      </c>
      <c r="AE4" s="11" t="s">
        <v>5</v>
      </c>
      <c r="AF4" s="11" t="s">
        <v>23</v>
      </c>
      <c r="AG4" s="11" t="s">
        <v>6</v>
      </c>
      <c r="AH4" s="11" t="s">
        <v>12</v>
      </c>
      <c r="AI4" s="51" t="s">
        <v>3</v>
      </c>
      <c r="AJ4" s="11" t="s">
        <v>7</v>
      </c>
      <c r="AK4" s="11" t="s">
        <v>8</v>
      </c>
      <c r="AL4" s="4" t="s">
        <v>7</v>
      </c>
      <c r="AM4" s="4" t="s">
        <v>8</v>
      </c>
      <c r="AN4" s="3" t="s">
        <v>3</v>
      </c>
      <c r="AO4" s="3" t="s">
        <v>3</v>
      </c>
      <c r="AP4" s="66"/>
      <c r="AQ4" s="66"/>
      <c r="AR4" s="3" t="s">
        <v>3</v>
      </c>
      <c r="AS4" s="66"/>
      <c r="AT4" s="3" t="s">
        <v>3</v>
      </c>
      <c r="AU4" s="65"/>
      <c r="AV4" s="65"/>
      <c r="AW4" s="66"/>
      <c r="AX4" s="3" t="s">
        <v>3</v>
      </c>
      <c r="AY4" s="52" t="s">
        <v>37</v>
      </c>
      <c r="AZ4" s="52" t="s">
        <v>40</v>
      </c>
      <c r="BA4" s="52" t="s">
        <v>53</v>
      </c>
      <c r="BB4" s="52" t="s">
        <v>38</v>
      </c>
      <c r="BC4" s="4" t="s">
        <v>4</v>
      </c>
      <c r="BD4" s="3" t="s">
        <v>3</v>
      </c>
      <c r="BE4" s="76"/>
      <c r="BF4" s="80"/>
    </row>
    <row r="5" spans="1:58" ht="13.5" customHeight="1">
      <c r="A5" s="53" t="s">
        <v>82</v>
      </c>
      <c r="B5" s="27">
        <v>180</v>
      </c>
      <c r="C5" s="27">
        <v>490</v>
      </c>
      <c r="D5" s="27">
        <v>37</v>
      </c>
      <c r="E5" s="27">
        <v>3</v>
      </c>
      <c r="F5" s="27">
        <v>6</v>
      </c>
      <c r="G5" s="24">
        <f aca="true" t="shared" si="0" ref="G5:G25">D5/E5</f>
        <v>12.333333333333334</v>
      </c>
      <c r="H5" s="33">
        <v>8</v>
      </c>
      <c r="I5" s="24">
        <f aca="true" t="shared" si="1" ref="I5:I25">F5/C5*1000</f>
        <v>12.244897959183673</v>
      </c>
      <c r="J5" s="50">
        <v>6</v>
      </c>
      <c r="K5" s="27">
        <f aca="true" t="shared" si="2" ref="K5:K25">E5-F5</f>
        <v>-3</v>
      </c>
      <c r="L5" s="33">
        <v>5</v>
      </c>
      <c r="M5" s="34">
        <v>200</v>
      </c>
      <c r="N5" s="35">
        <f aca="true" t="shared" si="3" ref="N5:N25">M5/C5</f>
        <v>0.40816326530612246</v>
      </c>
      <c r="O5" s="20">
        <v>5</v>
      </c>
      <c r="P5" s="16">
        <v>1</v>
      </c>
      <c r="Q5" s="20">
        <v>2</v>
      </c>
      <c r="R5" s="16">
        <v>46</v>
      </c>
      <c r="S5" s="20">
        <v>11</v>
      </c>
      <c r="T5" s="16">
        <v>0</v>
      </c>
      <c r="U5" s="20">
        <v>30</v>
      </c>
      <c r="V5" s="17">
        <v>77</v>
      </c>
      <c r="W5" s="24">
        <f aca="true" t="shared" si="4" ref="W5:W25">V5/C5*1000</f>
        <v>157.14285714285714</v>
      </c>
      <c r="X5" s="20">
        <v>1</v>
      </c>
      <c r="Y5" s="17">
        <v>675800</v>
      </c>
      <c r="Z5" s="25">
        <f aca="true" t="shared" si="5" ref="Z5:Z25">Y5/C5</f>
        <v>1379.1836734693877</v>
      </c>
      <c r="AA5" s="20">
        <v>7</v>
      </c>
      <c r="AB5" s="17">
        <v>456800</v>
      </c>
      <c r="AC5" s="26">
        <f aca="true" t="shared" si="6" ref="AC5:AC25">Y5/AB5*100</f>
        <v>147.94220665499125</v>
      </c>
      <c r="AD5" s="20">
        <v>3</v>
      </c>
      <c r="AE5" s="17">
        <v>13560</v>
      </c>
      <c r="AF5" s="17">
        <v>50950</v>
      </c>
      <c r="AG5" s="27">
        <f aca="true" t="shared" si="7" ref="AG5:AG25">AE5+AF5</f>
        <v>64510</v>
      </c>
      <c r="AH5" s="25">
        <f aca="true" t="shared" si="8" ref="AH5:AH25">AG5/C5</f>
        <v>131.6530612244898</v>
      </c>
      <c r="AI5" s="20">
        <v>23</v>
      </c>
      <c r="AJ5" s="17">
        <v>402</v>
      </c>
      <c r="AK5" s="17">
        <v>151</v>
      </c>
      <c r="AL5" s="19">
        <f aca="true" t="shared" si="9" ref="AL5:AL25">AJ5/B5*100</f>
        <v>223.33333333333334</v>
      </c>
      <c r="AM5" s="19">
        <f aca="true" t="shared" si="10" ref="AM5:AM25">AK5/B5*100</f>
        <v>83.88888888888889</v>
      </c>
      <c r="AN5" s="20">
        <v>1</v>
      </c>
      <c r="AO5" s="20">
        <v>3</v>
      </c>
      <c r="AP5" s="17">
        <v>616380</v>
      </c>
      <c r="AQ5" s="19">
        <f aca="true" t="shared" si="11" ref="AQ5:AQ25">AP5/AK5</f>
        <v>4081.9867549668875</v>
      </c>
      <c r="AR5" s="20">
        <v>6</v>
      </c>
      <c r="AS5" s="19">
        <f aca="true" t="shared" si="12" ref="AS5:AS25">AP5/B5</f>
        <v>3424.3333333333335</v>
      </c>
      <c r="AT5" s="20">
        <v>1</v>
      </c>
      <c r="AU5" s="40">
        <v>7</v>
      </c>
      <c r="AV5" s="41">
        <v>2100</v>
      </c>
      <c r="AW5" s="19">
        <f aca="true" t="shared" si="13" ref="AW5:AW25">AV5/B5*1000</f>
        <v>11666.666666666666</v>
      </c>
      <c r="AX5" s="20">
        <v>1</v>
      </c>
      <c r="AY5" s="16">
        <v>412</v>
      </c>
      <c r="AZ5" s="16">
        <v>200</v>
      </c>
      <c r="BA5" s="16">
        <f aca="true" t="shared" si="14" ref="BA5:BA25">AY5*AZ5</f>
        <v>82400</v>
      </c>
      <c r="BB5" s="16">
        <v>70200</v>
      </c>
      <c r="BC5" s="44">
        <f aca="true" t="shared" si="15" ref="BC5:BC25">BB5/BA5*100</f>
        <v>85.19417475728154</v>
      </c>
      <c r="BD5" s="49">
        <v>7</v>
      </c>
      <c r="BE5" s="54">
        <f aca="true" t="shared" si="16" ref="BE5:BE25">H5++J5+L5+O5+Q5+S5+U5+X5+AA5+AD5+AI5+AN5+AO5+AR5+AT5+AX5+BD5</f>
        <v>120</v>
      </c>
      <c r="BF5" s="55">
        <v>1</v>
      </c>
    </row>
    <row r="6" spans="1:58" ht="10.5" customHeight="1">
      <c r="A6" s="53" t="s">
        <v>66</v>
      </c>
      <c r="B6" s="27">
        <v>181</v>
      </c>
      <c r="C6" s="27">
        <v>441</v>
      </c>
      <c r="D6" s="27">
        <v>41</v>
      </c>
      <c r="E6" s="27">
        <v>3</v>
      </c>
      <c r="F6" s="27">
        <v>8</v>
      </c>
      <c r="G6" s="24">
        <f t="shared" si="0"/>
        <v>13.666666666666666</v>
      </c>
      <c r="H6" s="33">
        <v>9</v>
      </c>
      <c r="I6" s="24">
        <f t="shared" si="1"/>
        <v>18.140589569160998</v>
      </c>
      <c r="J6" s="50">
        <v>12</v>
      </c>
      <c r="K6" s="27">
        <f t="shared" si="2"/>
        <v>-5</v>
      </c>
      <c r="L6" s="33">
        <v>7</v>
      </c>
      <c r="M6" s="34">
        <v>0</v>
      </c>
      <c r="N6" s="35">
        <f t="shared" si="3"/>
        <v>0</v>
      </c>
      <c r="O6" s="20">
        <v>30</v>
      </c>
      <c r="P6" s="16">
        <v>0</v>
      </c>
      <c r="Q6" s="20">
        <v>1</v>
      </c>
      <c r="R6" s="16">
        <v>30</v>
      </c>
      <c r="S6" s="20">
        <v>20</v>
      </c>
      <c r="T6" s="16">
        <v>0</v>
      </c>
      <c r="U6" s="20">
        <v>30</v>
      </c>
      <c r="V6" s="17">
        <v>32</v>
      </c>
      <c r="W6" s="24">
        <f t="shared" si="4"/>
        <v>72.56235827664399</v>
      </c>
      <c r="X6" s="20">
        <v>4</v>
      </c>
      <c r="Y6" s="17">
        <v>573900</v>
      </c>
      <c r="Z6" s="25">
        <f t="shared" si="5"/>
        <v>1301.360544217687</v>
      </c>
      <c r="AA6" s="20">
        <v>8</v>
      </c>
      <c r="AB6" s="17">
        <v>512500</v>
      </c>
      <c r="AC6" s="26">
        <f t="shared" si="6"/>
        <v>111.98048780487807</v>
      </c>
      <c r="AD6" s="20">
        <v>10</v>
      </c>
      <c r="AE6" s="17">
        <v>3000</v>
      </c>
      <c r="AF6" s="17">
        <v>11840</v>
      </c>
      <c r="AG6" s="27">
        <f t="shared" si="7"/>
        <v>14840</v>
      </c>
      <c r="AH6" s="25">
        <f t="shared" si="8"/>
        <v>33.65079365079365</v>
      </c>
      <c r="AI6" s="20">
        <v>6</v>
      </c>
      <c r="AJ6" s="17">
        <v>400</v>
      </c>
      <c r="AK6" s="17">
        <v>184</v>
      </c>
      <c r="AL6" s="19">
        <f t="shared" si="9"/>
        <v>220.99447513812157</v>
      </c>
      <c r="AM6" s="19">
        <f t="shared" si="10"/>
        <v>101.65745856353593</v>
      </c>
      <c r="AN6" s="20">
        <v>2</v>
      </c>
      <c r="AO6" s="20">
        <v>1</v>
      </c>
      <c r="AP6" s="17">
        <v>553835</v>
      </c>
      <c r="AQ6" s="19">
        <f t="shared" si="11"/>
        <v>3009.9728260869565</v>
      </c>
      <c r="AR6" s="20">
        <v>24</v>
      </c>
      <c r="AS6" s="19">
        <f t="shared" si="12"/>
        <v>3059.8618784530386</v>
      </c>
      <c r="AT6" s="20">
        <v>2</v>
      </c>
      <c r="AU6" s="40">
        <v>7</v>
      </c>
      <c r="AV6" s="41">
        <v>2000</v>
      </c>
      <c r="AW6" s="19">
        <f t="shared" si="13"/>
        <v>11049.723756906078</v>
      </c>
      <c r="AX6" s="42">
        <v>2</v>
      </c>
      <c r="AY6" s="43">
        <v>404</v>
      </c>
      <c r="AZ6" s="16">
        <v>200</v>
      </c>
      <c r="BA6" s="16">
        <f t="shared" si="14"/>
        <v>80800</v>
      </c>
      <c r="BB6" s="16">
        <v>80800</v>
      </c>
      <c r="BC6" s="44">
        <f t="shared" si="15"/>
        <v>100</v>
      </c>
      <c r="BD6" s="49">
        <v>1</v>
      </c>
      <c r="BE6" s="54">
        <f t="shared" si="16"/>
        <v>169</v>
      </c>
      <c r="BF6" s="55">
        <v>2</v>
      </c>
    </row>
    <row r="7" spans="1:58" ht="12.75" customHeight="1">
      <c r="A7" s="53" t="s">
        <v>77</v>
      </c>
      <c r="B7" s="27">
        <v>87</v>
      </c>
      <c r="C7" s="27">
        <v>246</v>
      </c>
      <c r="D7" s="27">
        <v>31</v>
      </c>
      <c r="E7" s="27">
        <v>3</v>
      </c>
      <c r="F7" s="27">
        <v>5</v>
      </c>
      <c r="G7" s="24">
        <f t="shared" si="0"/>
        <v>10.333333333333334</v>
      </c>
      <c r="H7" s="33">
        <v>6</v>
      </c>
      <c r="I7" s="24">
        <f t="shared" si="1"/>
        <v>20.32520325203252</v>
      </c>
      <c r="J7" s="50">
        <v>14</v>
      </c>
      <c r="K7" s="27">
        <f t="shared" si="2"/>
        <v>-2</v>
      </c>
      <c r="L7" s="33">
        <v>4</v>
      </c>
      <c r="M7" s="34">
        <v>100</v>
      </c>
      <c r="N7" s="35">
        <f t="shared" si="3"/>
        <v>0.4065040650406504</v>
      </c>
      <c r="O7" s="20">
        <v>6</v>
      </c>
      <c r="P7" s="16">
        <v>0</v>
      </c>
      <c r="Q7" s="20">
        <v>1</v>
      </c>
      <c r="R7" s="16">
        <v>47</v>
      </c>
      <c r="S7" s="20">
        <v>10</v>
      </c>
      <c r="T7" s="16">
        <v>0</v>
      </c>
      <c r="U7" s="20">
        <v>30</v>
      </c>
      <c r="V7" s="17">
        <v>11</v>
      </c>
      <c r="W7" s="24">
        <f t="shared" si="4"/>
        <v>44.71544715447155</v>
      </c>
      <c r="X7" s="20">
        <v>11</v>
      </c>
      <c r="Y7" s="17">
        <v>437900</v>
      </c>
      <c r="Z7" s="25">
        <f t="shared" si="5"/>
        <v>1780.081300813008</v>
      </c>
      <c r="AA7" s="20">
        <v>2</v>
      </c>
      <c r="AB7" s="17">
        <v>398600</v>
      </c>
      <c r="AC7" s="26">
        <f t="shared" si="6"/>
        <v>109.85950827897642</v>
      </c>
      <c r="AD7" s="20">
        <v>12</v>
      </c>
      <c r="AE7" s="17">
        <v>360</v>
      </c>
      <c r="AF7" s="17">
        <v>730</v>
      </c>
      <c r="AG7" s="27">
        <f t="shared" si="7"/>
        <v>1090</v>
      </c>
      <c r="AH7" s="25">
        <f t="shared" si="8"/>
        <v>4.430894308943089</v>
      </c>
      <c r="AI7" s="20">
        <v>1</v>
      </c>
      <c r="AJ7" s="17">
        <v>72</v>
      </c>
      <c r="AK7" s="17">
        <v>14</v>
      </c>
      <c r="AL7" s="19">
        <f t="shared" si="9"/>
        <v>82.75862068965517</v>
      </c>
      <c r="AM7" s="19">
        <f t="shared" si="10"/>
        <v>16.091954022988507</v>
      </c>
      <c r="AN7" s="20">
        <v>12</v>
      </c>
      <c r="AO7" s="20">
        <v>22</v>
      </c>
      <c r="AP7" s="17">
        <v>61375</v>
      </c>
      <c r="AQ7" s="19">
        <f t="shared" si="11"/>
        <v>4383.928571428572</v>
      </c>
      <c r="AR7" s="20">
        <v>4</v>
      </c>
      <c r="AS7" s="19">
        <f t="shared" si="12"/>
        <v>705.4597701149426</v>
      </c>
      <c r="AT7" s="20">
        <v>23</v>
      </c>
      <c r="AU7" s="40">
        <v>2</v>
      </c>
      <c r="AV7" s="41">
        <v>480</v>
      </c>
      <c r="AW7" s="19">
        <f t="shared" si="13"/>
        <v>5517.241379310345</v>
      </c>
      <c r="AX7" s="42">
        <v>8</v>
      </c>
      <c r="AY7" s="43">
        <v>229</v>
      </c>
      <c r="AZ7" s="16">
        <v>300</v>
      </c>
      <c r="BA7" s="16">
        <f t="shared" si="14"/>
        <v>68700</v>
      </c>
      <c r="BB7" s="16">
        <v>51000</v>
      </c>
      <c r="BC7" s="44">
        <f t="shared" si="15"/>
        <v>74.235807860262</v>
      </c>
      <c r="BD7" s="49">
        <v>13</v>
      </c>
      <c r="BE7" s="54">
        <f t="shared" si="16"/>
        <v>179</v>
      </c>
      <c r="BF7" s="55">
        <v>3</v>
      </c>
    </row>
    <row r="8" spans="1:58" ht="12.75" customHeight="1">
      <c r="A8" s="1" t="s">
        <v>73</v>
      </c>
      <c r="B8" s="27">
        <v>259</v>
      </c>
      <c r="C8" s="27">
        <v>694</v>
      </c>
      <c r="D8" s="27">
        <v>84</v>
      </c>
      <c r="E8" s="27">
        <v>4</v>
      </c>
      <c r="F8" s="27">
        <v>6</v>
      </c>
      <c r="G8" s="24">
        <f t="shared" si="0"/>
        <v>21</v>
      </c>
      <c r="H8" s="33">
        <v>12</v>
      </c>
      <c r="I8" s="24">
        <f t="shared" si="1"/>
        <v>8.645533141210375</v>
      </c>
      <c r="J8" s="50">
        <v>3</v>
      </c>
      <c r="K8" s="27">
        <f t="shared" si="2"/>
        <v>-2</v>
      </c>
      <c r="L8" s="33">
        <v>4</v>
      </c>
      <c r="M8" s="34">
        <v>180</v>
      </c>
      <c r="N8" s="35">
        <f t="shared" si="3"/>
        <v>0.25936599423631124</v>
      </c>
      <c r="O8" s="20">
        <v>8</v>
      </c>
      <c r="P8" s="16">
        <v>4</v>
      </c>
      <c r="Q8" s="20">
        <v>5</v>
      </c>
      <c r="R8" s="16">
        <v>13</v>
      </c>
      <c r="S8" s="20">
        <v>25</v>
      </c>
      <c r="T8" s="16">
        <v>0</v>
      </c>
      <c r="U8" s="20">
        <v>30</v>
      </c>
      <c r="V8" s="17">
        <v>42</v>
      </c>
      <c r="W8" s="24">
        <f t="shared" si="4"/>
        <v>60.518731988472624</v>
      </c>
      <c r="X8" s="20">
        <v>7</v>
      </c>
      <c r="Y8" s="40">
        <v>8132800</v>
      </c>
      <c r="Z8" s="25">
        <f t="shared" si="5"/>
        <v>11718.731988472622</v>
      </c>
      <c r="AA8" s="20">
        <v>1</v>
      </c>
      <c r="AB8" s="17">
        <v>827500</v>
      </c>
      <c r="AC8" s="26">
        <f t="shared" si="6"/>
        <v>982.8157099697885</v>
      </c>
      <c r="AD8" s="20">
        <v>1</v>
      </c>
      <c r="AE8" s="17">
        <v>31880</v>
      </c>
      <c r="AF8" s="17">
        <v>169030</v>
      </c>
      <c r="AG8" s="27">
        <f t="shared" si="7"/>
        <v>200910</v>
      </c>
      <c r="AH8" s="25">
        <f t="shared" si="8"/>
        <v>289.4956772334294</v>
      </c>
      <c r="AI8" s="20">
        <v>30</v>
      </c>
      <c r="AJ8" s="17">
        <v>322</v>
      </c>
      <c r="AK8" s="17">
        <v>186</v>
      </c>
      <c r="AL8" s="19">
        <f t="shared" si="9"/>
        <v>124.32432432432432</v>
      </c>
      <c r="AM8" s="19">
        <f t="shared" si="10"/>
        <v>71.81467181467181</v>
      </c>
      <c r="AN8" s="20">
        <v>7</v>
      </c>
      <c r="AO8" s="20">
        <v>5</v>
      </c>
      <c r="AP8" s="17">
        <v>680330</v>
      </c>
      <c r="AQ8" s="19">
        <f t="shared" si="11"/>
        <v>3657.6881720430106</v>
      </c>
      <c r="AR8" s="20">
        <v>14</v>
      </c>
      <c r="AS8" s="19">
        <f t="shared" si="12"/>
        <v>2626.7567567567567</v>
      </c>
      <c r="AT8" s="20">
        <v>5</v>
      </c>
      <c r="AU8" s="40">
        <v>11</v>
      </c>
      <c r="AV8" s="41">
        <v>1670</v>
      </c>
      <c r="AW8" s="19">
        <f t="shared" si="13"/>
        <v>6447.876447876448</v>
      </c>
      <c r="AX8" s="20">
        <v>6</v>
      </c>
      <c r="AY8" s="16">
        <v>640</v>
      </c>
      <c r="AZ8" s="16">
        <v>300</v>
      </c>
      <c r="BA8" s="16">
        <f t="shared" si="14"/>
        <v>192000</v>
      </c>
      <c r="BB8" s="16">
        <v>118800</v>
      </c>
      <c r="BC8" s="44">
        <f t="shared" si="15"/>
        <v>61.875</v>
      </c>
      <c r="BD8" s="49">
        <v>20</v>
      </c>
      <c r="BE8" s="31">
        <f t="shared" si="16"/>
        <v>183</v>
      </c>
      <c r="BF8" s="55">
        <v>4</v>
      </c>
    </row>
    <row r="9" spans="1:58" ht="12.75" customHeight="1">
      <c r="A9" s="1" t="s">
        <v>71</v>
      </c>
      <c r="B9" s="27">
        <v>210</v>
      </c>
      <c r="C9" s="27">
        <v>704</v>
      </c>
      <c r="D9" s="27">
        <v>70</v>
      </c>
      <c r="E9" s="27">
        <v>10</v>
      </c>
      <c r="F9" s="27">
        <v>4</v>
      </c>
      <c r="G9" s="24">
        <f t="shared" si="0"/>
        <v>7</v>
      </c>
      <c r="H9" s="33">
        <v>3</v>
      </c>
      <c r="I9" s="24">
        <f t="shared" si="1"/>
        <v>5.681818181818182</v>
      </c>
      <c r="J9" s="50">
        <v>1</v>
      </c>
      <c r="K9" s="27">
        <f t="shared" si="2"/>
        <v>6</v>
      </c>
      <c r="L9" s="33">
        <v>1</v>
      </c>
      <c r="M9" s="34">
        <v>353</v>
      </c>
      <c r="N9" s="35">
        <f t="shared" si="3"/>
        <v>0.5014204545454546</v>
      </c>
      <c r="O9" s="20">
        <v>4</v>
      </c>
      <c r="P9" s="16">
        <v>1</v>
      </c>
      <c r="Q9" s="20">
        <v>2</v>
      </c>
      <c r="R9" s="16">
        <v>80</v>
      </c>
      <c r="S9" s="20">
        <v>3</v>
      </c>
      <c r="T9" s="16">
        <v>2</v>
      </c>
      <c r="U9" s="20">
        <v>3</v>
      </c>
      <c r="V9" s="17">
        <v>10</v>
      </c>
      <c r="W9" s="24">
        <f t="shared" si="4"/>
        <v>14.204545454545453</v>
      </c>
      <c r="X9" s="20">
        <v>25</v>
      </c>
      <c r="Y9" s="17">
        <v>1023700</v>
      </c>
      <c r="Z9" s="25">
        <f t="shared" si="5"/>
        <v>1454.1193181818182</v>
      </c>
      <c r="AA9" s="20">
        <v>6</v>
      </c>
      <c r="AB9" s="17">
        <v>290200</v>
      </c>
      <c r="AC9" s="26">
        <f t="shared" si="6"/>
        <v>352.75671950379046</v>
      </c>
      <c r="AD9" s="20">
        <v>2</v>
      </c>
      <c r="AE9" s="17">
        <v>6720</v>
      </c>
      <c r="AF9" s="17">
        <v>31210</v>
      </c>
      <c r="AG9" s="27">
        <f t="shared" si="7"/>
        <v>37930</v>
      </c>
      <c r="AH9" s="25">
        <f t="shared" si="8"/>
        <v>53.87784090909091</v>
      </c>
      <c r="AI9" s="20">
        <v>10</v>
      </c>
      <c r="AJ9" s="17">
        <v>72</v>
      </c>
      <c r="AK9" s="17">
        <v>15</v>
      </c>
      <c r="AL9" s="19">
        <f t="shared" si="9"/>
        <v>34.285714285714285</v>
      </c>
      <c r="AM9" s="19">
        <f t="shared" si="10"/>
        <v>7.142857142857142</v>
      </c>
      <c r="AN9" s="20">
        <v>28</v>
      </c>
      <c r="AO9" s="20">
        <v>27</v>
      </c>
      <c r="AP9" s="17">
        <v>56647</v>
      </c>
      <c r="AQ9" s="19">
        <f t="shared" si="11"/>
        <v>3776.4666666666667</v>
      </c>
      <c r="AR9" s="20">
        <v>11</v>
      </c>
      <c r="AS9" s="19">
        <f t="shared" si="12"/>
        <v>269.747619047619</v>
      </c>
      <c r="AT9" s="20">
        <v>30</v>
      </c>
      <c r="AU9" s="40">
        <v>2</v>
      </c>
      <c r="AV9" s="41">
        <v>400</v>
      </c>
      <c r="AW9" s="19">
        <f t="shared" si="13"/>
        <v>1904.7619047619046</v>
      </c>
      <c r="AX9" s="20">
        <v>26</v>
      </c>
      <c r="AY9" s="16">
        <v>539</v>
      </c>
      <c r="AZ9" s="16">
        <v>200</v>
      </c>
      <c r="BA9" s="16">
        <f t="shared" si="14"/>
        <v>107800</v>
      </c>
      <c r="BB9" s="16">
        <v>98800</v>
      </c>
      <c r="BC9" s="44">
        <f t="shared" si="15"/>
        <v>91.65120593692022</v>
      </c>
      <c r="BD9" s="49">
        <v>4</v>
      </c>
      <c r="BE9" s="31">
        <f t="shared" si="16"/>
        <v>186</v>
      </c>
      <c r="BF9" s="55">
        <v>5</v>
      </c>
    </row>
    <row r="10" spans="1:58" ht="12.75" customHeight="1">
      <c r="A10" s="1" t="s">
        <v>81</v>
      </c>
      <c r="B10" s="27">
        <v>254</v>
      </c>
      <c r="C10" s="27">
        <v>632</v>
      </c>
      <c r="D10" s="27">
        <v>51</v>
      </c>
      <c r="E10" s="27">
        <v>5</v>
      </c>
      <c r="F10" s="27">
        <v>7</v>
      </c>
      <c r="G10" s="24">
        <f t="shared" si="0"/>
        <v>10.2</v>
      </c>
      <c r="H10" s="33">
        <v>6</v>
      </c>
      <c r="I10" s="24">
        <f t="shared" si="1"/>
        <v>11.075949367088608</v>
      </c>
      <c r="J10" s="50">
        <v>5</v>
      </c>
      <c r="K10" s="27">
        <f t="shared" si="2"/>
        <v>-2</v>
      </c>
      <c r="L10" s="33">
        <v>4</v>
      </c>
      <c r="M10" s="34">
        <v>0</v>
      </c>
      <c r="N10" s="35">
        <f t="shared" si="3"/>
        <v>0</v>
      </c>
      <c r="O10" s="20">
        <v>30</v>
      </c>
      <c r="P10" s="16">
        <v>0</v>
      </c>
      <c r="Q10" s="20">
        <v>1</v>
      </c>
      <c r="R10" s="16">
        <v>30</v>
      </c>
      <c r="S10" s="20">
        <v>20</v>
      </c>
      <c r="T10" s="16">
        <v>2</v>
      </c>
      <c r="U10" s="20">
        <v>3</v>
      </c>
      <c r="V10" s="17">
        <v>30</v>
      </c>
      <c r="W10" s="24">
        <f t="shared" si="4"/>
        <v>47.46835443037975</v>
      </c>
      <c r="X10" s="20">
        <v>10</v>
      </c>
      <c r="Y10" s="17">
        <v>676300</v>
      </c>
      <c r="Z10" s="25">
        <f t="shared" si="5"/>
        <v>1070.0949367088608</v>
      </c>
      <c r="AA10" s="20">
        <v>14</v>
      </c>
      <c r="AB10" s="17">
        <v>617300</v>
      </c>
      <c r="AC10" s="26">
        <f t="shared" si="6"/>
        <v>109.55775149846103</v>
      </c>
      <c r="AD10" s="20">
        <v>13</v>
      </c>
      <c r="AE10" s="17">
        <v>40350</v>
      </c>
      <c r="AF10" s="17">
        <v>94970</v>
      </c>
      <c r="AG10" s="27">
        <f t="shared" si="7"/>
        <v>135320</v>
      </c>
      <c r="AH10" s="25">
        <f t="shared" si="8"/>
        <v>214.1139240506329</v>
      </c>
      <c r="AI10" s="20">
        <v>29</v>
      </c>
      <c r="AJ10" s="17">
        <v>300</v>
      </c>
      <c r="AK10" s="17">
        <v>208</v>
      </c>
      <c r="AL10" s="19">
        <f t="shared" si="9"/>
        <v>118.11023622047243</v>
      </c>
      <c r="AM10" s="19">
        <f t="shared" si="10"/>
        <v>81.88976377952756</v>
      </c>
      <c r="AN10" s="20">
        <v>8</v>
      </c>
      <c r="AO10" s="20">
        <v>4</v>
      </c>
      <c r="AP10" s="17">
        <v>572640</v>
      </c>
      <c r="AQ10" s="19">
        <f t="shared" si="11"/>
        <v>2753.076923076923</v>
      </c>
      <c r="AR10" s="20">
        <v>28</v>
      </c>
      <c r="AS10" s="19">
        <f t="shared" si="12"/>
        <v>2254.488188976378</v>
      </c>
      <c r="AT10" s="20">
        <v>7</v>
      </c>
      <c r="AU10" s="40">
        <v>3</v>
      </c>
      <c r="AV10" s="41">
        <v>1200</v>
      </c>
      <c r="AW10" s="19">
        <f t="shared" si="13"/>
        <v>4724.4094488188975</v>
      </c>
      <c r="AX10" s="20">
        <v>10</v>
      </c>
      <c r="AY10" s="16">
        <v>581</v>
      </c>
      <c r="AZ10" s="16">
        <v>200</v>
      </c>
      <c r="BA10" s="16">
        <f t="shared" si="14"/>
        <v>116200</v>
      </c>
      <c r="BB10" s="16">
        <v>116200</v>
      </c>
      <c r="BC10" s="44">
        <f t="shared" si="15"/>
        <v>100</v>
      </c>
      <c r="BD10" s="49">
        <v>1</v>
      </c>
      <c r="BE10" s="31">
        <f t="shared" si="16"/>
        <v>193</v>
      </c>
      <c r="BF10" s="55">
        <v>6</v>
      </c>
    </row>
    <row r="11" spans="1:58" ht="12.75" customHeight="1">
      <c r="A11" s="1" t="s">
        <v>79</v>
      </c>
      <c r="B11" s="27">
        <v>203</v>
      </c>
      <c r="C11" s="27">
        <v>597</v>
      </c>
      <c r="D11" s="27">
        <v>27</v>
      </c>
      <c r="E11" s="27">
        <v>2</v>
      </c>
      <c r="F11" s="27">
        <v>8</v>
      </c>
      <c r="G11" s="24">
        <f t="shared" si="0"/>
        <v>13.5</v>
      </c>
      <c r="H11" s="33">
        <v>9</v>
      </c>
      <c r="I11" s="24">
        <f t="shared" si="1"/>
        <v>13.40033500837521</v>
      </c>
      <c r="J11" s="50">
        <v>7</v>
      </c>
      <c r="K11" s="27">
        <f t="shared" si="2"/>
        <v>-6</v>
      </c>
      <c r="L11" s="33">
        <v>8</v>
      </c>
      <c r="M11" s="34">
        <v>0</v>
      </c>
      <c r="N11" s="35">
        <f t="shared" si="3"/>
        <v>0</v>
      </c>
      <c r="O11" s="20">
        <v>30</v>
      </c>
      <c r="P11" s="16">
        <v>0</v>
      </c>
      <c r="Q11" s="20">
        <v>1</v>
      </c>
      <c r="R11" s="16">
        <v>18</v>
      </c>
      <c r="S11" s="20">
        <v>23</v>
      </c>
      <c r="T11" s="16">
        <v>0</v>
      </c>
      <c r="U11" s="20">
        <v>30</v>
      </c>
      <c r="V11" s="17">
        <v>74</v>
      </c>
      <c r="W11" s="24">
        <f t="shared" si="4"/>
        <v>123.95309882747068</v>
      </c>
      <c r="X11" s="20">
        <v>2</v>
      </c>
      <c r="Y11" s="17">
        <v>515000</v>
      </c>
      <c r="Z11" s="25">
        <f t="shared" si="5"/>
        <v>862.6465661641541</v>
      </c>
      <c r="AA11" s="20">
        <v>23</v>
      </c>
      <c r="AB11" s="17">
        <v>472000</v>
      </c>
      <c r="AC11" s="26">
        <f t="shared" si="6"/>
        <v>109.11016949152543</v>
      </c>
      <c r="AD11" s="20">
        <v>14</v>
      </c>
      <c r="AE11" s="17">
        <v>2400</v>
      </c>
      <c r="AF11" s="17">
        <v>38530</v>
      </c>
      <c r="AG11" s="27">
        <f t="shared" si="7"/>
        <v>40930</v>
      </c>
      <c r="AH11" s="25">
        <f t="shared" si="8"/>
        <v>68.55946398659967</v>
      </c>
      <c r="AI11" s="20">
        <v>13</v>
      </c>
      <c r="AJ11" s="17">
        <v>367</v>
      </c>
      <c r="AK11" s="17">
        <v>144</v>
      </c>
      <c r="AL11" s="19">
        <f t="shared" si="9"/>
        <v>180.78817733990147</v>
      </c>
      <c r="AM11" s="19">
        <f t="shared" si="10"/>
        <v>70.93596059113301</v>
      </c>
      <c r="AN11" s="20">
        <v>4</v>
      </c>
      <c r="AO11" s="20">
        <v>6</v>
      </c>
      <c r="AP11" s="17">
        <v>580630</v>
      </c>
      <c r="AQ11" s="19">
        <f t="shared" si="11"/>
        <v>4032.152777777778</v>
      </c>
      <c r="AR11" s="20">
        <v>7</v>
      </c>
      <c r="AS11" s="19">
        <f t="shared" si="12"/>
        <v>2860.246305418719</v>
      </c>
      <c r="AT11" s="20">
        <v>4</v>
      </c>
      <c r="AU11" s="40">
        <v>5</v>
      </c>
      <c r="AV11" s="41">
        <v>850</v>
      </c>
      <c r="AW11" s="19">
        <f t="shared" si="13"/>
        <v>4187.192118226601</v>
      </c>
      <c r="AX11" s="42">
        <v>14</v>
      </c>
      <c r="AY11" s="43">
        <v>375</v>
      </c>
      <c r="AZ11" s="16">
        <v>200</v>
      </c>
      <c r="BA11" s="16">
        <f t="shared" si="14"/>
        <v>75000</v>
      </c>
      <c r="BB11" s="16">
        <v>68200</v>
      </c>
      <c r="BC11" s="44">
        <f t="shared" si="15"/>
        <v>90.93333333333334</v>
      </c>
      <c r="BD11" s="49">
        <v>5</v>
      </c>
      <c r="BE11" s="31">
        <f t="shared" si="16"/>
        <v>200</v>
      </c>
      <c r="BF11" s="55">
        <v>7</v>
      </c>
    </row>
    <row r="12" spans="1:58" ht="12.75" customHeight="1">
      <c r="A12" s="1" t="s">
        <v>76</v>
      </c>
      <c r="B12" s="27">
        <v>313</v>
      </c>
      <c r="C12" s="27">
        <v>845</v>
      </c>
      <c r="D12" s="27">
        <v>70</v>
      </c>
      <c r="E12" s="27">
        <v>8</v>
      </c>
      <c r="F12" s="27">
        <v>21</v>
      </c>
      <c r="G12" s="24">
        <f t="shared" si="0"/>
        <v>8.75</v>
      </c>
      <c r="H12" s="33">
        <v>5</v>
      </c>
      <c r="I12" s="24">
        <f t="shared" si="1"/>
        <v>24.85207100591716</v>
      </c>
      <c r="J12" s="50">
        <v>16</v>
      </c>
      <c r="K12" s="27">
        <f t="shared" si="2"/>
        <v>-13</v>
      </c>
      <c r="L12" s="33">
        <v>14</v>
      </c>
      <c r="M12" s="34">
        <v>100</v>
      </c>
      <c r="N12" s="35">
        <f t="shared" si="3"/>
        <v>0.11834319526627218</v>
      </c>
      <c r="O12" s="20">
        <v>12</v>
      </c>
      <c r="P12" s="16">
        <v>0</v>
      </c>
      <c r="Q12" s="20">
        <v>1</v>
      </c>
      <c r="R12" s="16">
        <v>36</v>
      </c>
      <c r="S12" s="20">
        <v>17</v>
      </c>
      <c r="T12" s="16">
        <v>0</v>
      </c>
      <c r="U12" s="20">
        <v>30</v>
      </c>
      <c r="V12" s="17">
        <v>46</v>
      </c>
      <c r="W12" s="24">
        <f t="shared" si="4"/>
        <v>54.437869822485204</v>
      </c>
      <c r="X12" s="20">
        <v>8</v>
      </c>
      <c r="Y12" s="17">
        <v>1008900</v>
      </c>
      <c r="Z12" s="25">
        <f t="shared" si="5"/>
        <v>1193.9644970414201</v>
      </c>
      <c r="AA12" s="20">
        <v>13</v>
      </c>
      <c r="AB12" s="17">
        <v>1006600</v>
      </c>
      <c r="AC12" s="26">
        <f t="shared" si="6"/>
        <v>100.22849195310948</v>
      </c>
      <c r="AD12" s="20">
        <v>24</v>
      </c>
      <c r="AE12" s="17">
        <v>8470</v>
      </c>
      <c r="AF12" s="17">
        <v>24380</v>
      </c>
      <c r="AG12" s="27">
        <f t="shared" si="7"/>
        <v>32850</v>
      </c>
      <c r="AH12" s="25">
        <f t="shared" si="8"/>
        <v>38.875739644970416</v>
      </c>
      <c r="AI12" s="20">
        <v>7</v>
      </c>
      <c r="AJ12" s="17">
        <v>357</v>
      </c>
      <c r="AK12" s="17">
        <v>146</v>
      </c>
      <c r="AL12" s="19">
        <f t="shared" si="9"/>
        <v>114.05750798722045</v>
      </c>
      <c r="AM12" s="19">
        <f t="shared" si="10"/>
        <v>46.64536741214057</v>
      </c>
      <c r="AN12" s="20">
        <v>9</v>
      </c>
      <c r="AO12" s="20">
        <v>10</v>
      </c>
      <c r="AP12" s="17">
        <v>587340</v>
      </c>
      <c r="AQ12" s="19">
        <f t="shared" si="11"/>
        <v>4022.876712328767</v>
      </c>
      <c r="AR12" s="20">
        <v>8</v>
      </c>
      <c r="AS12" s="19">
        <f t="shared" si="12"/>
        <v>1876.4856230031949</v>
      </c>
      <c r="AT12" s="20">
        <v>9</v>
      </c>
      <c r="AU12" s="40">
        <v>6</v>
      </c>
      <c r="AV12" s="41">
        <v>1200</v>
      </c>
      <c r="AW12" s="19">
        <f t="shared" si="13"/>
        <v>3833.865814696486</v>
      </c>
      <c r="AX12" s="20">
        <v>16</v>
      </c>
      <c r="AY12" s="16">
        <v>696</v>
      </c>
      <c r="AZ12" s="16">
        <v>200</v>
      </c>
      <c r="BA12" s="16">
        <f t="shared" si="14"/>
        <v>139200</v>
      </c>
      <c r="BB12" s="16">
        <v>128400</v>
      </c>
      <c r="BC12" s="44">
        <f t="shared" si="15"/>
        <v>92.24137931034483</v>
      </c>
      <c r="BD12" s="49">
        <v>4</v>
      </c>
      <c r="BE12" s="31">
        <f t="shared" si="16"/>
        <v>203</v>
      </c>
      <c r="BF12" s="55">
        <v>8</v>
      </c>
    </row>
    <row r="13" spans="1:58" ht="11.25" customHeight="1">
      <c r="A13" s="1" t="s">
        <v>59</v>
      </c>
      <c r="B13" s="27">
        <v>239</v>
      </c>
      <c r="C13" s="27">
        <v>611</v>
      </c>
      <c r="D13" s="27">
        <v>72</v>
      </c>
      <c r="E13" s="27">
        <v>4</v>
      </c>
      <c r="F13" s="27">
        <v>10</v>
      </c>
      <c r="G13" s="24">
        <f t="shared" si="0"/>
        <v>18</v>
      </c>
      <c r="H13" s="33">
        <v>11</v>
      </c>
      <c r="I13" s="24">
        <f t="shared" si="1"/>
        <v>16.366612111292962</v>
      </c>
      <c r="J13" s="50">
        <v>10</v>
      </c>
      <c r="K13" s="27">
        <f t="shared" si="2"/>
        <v>-6</v>
      </c>
      <c r="L13" s="33">
        <v>8</v>
      </c>
      <c r="M13" s="34">
        <v>585</v>
      </c>
      <c r="N13" s="35">
        <f t="shared" si="3"/>
        <v>0.9574468085106383</v>
      </c>
      <c r="O13" s="20">
        <v>2</v>
      </c>
      <c r="P13" s="16">
        <v>0</v>
      </c>
      <c r="Q13" s="20">
        <v>1</v>
      </c>
      <c r="R13" s="16">
        <v>33</v>
      </c>
      <c r="S13" s="20">
        <v>18</v>
      </c>
      <c r="T13" s="16">
        <v>0</v>
      </c>
      <c r="U13" s="20">
        <v>30</v>
      </c>
      <c r="V13" s="17">
        <v>39</v>
      </c>
      <c r="W13" s="24">
        <f t="shared" si="4"/>
        <v>63.82978723404255</v>
      </c>
      <c r="X13" s="20">
        <v>5</v>
      </c>
      <c r="Y13" s="17">
        <v>456200</v>
      </c>
      <c r="Z13" s="25">
        <f t="shared" si="5"/>
        <v>746.644844517185</v>
      </c>
      <c r="AA13" s="20">
        <v>28</v>
      </c>
      <c r="AB13" s="17">
        <v>455900</v>
      </c>
      <c r="AC13" s="26">
        <f t="shared" si="6"/>
        <v>100.065803904365</v>
      </c>
      <c r="AD13" s="20">
        <v>25</v>
      </c>
      <c r="AE13" s="17">
        <v>1110</v>
      </c>
      <c r="AF13" s="17">
        <v>12900</v>
      </c>
      <c r="AG13" s="27">
        <f t="shared" si="7"/>
        <v>14010</v>
      </c>
      <c r="AH13" s="25">
        <f t="shared" si="8"/>
        <v>22.92962356792144</v>
      </c>
      <c r="AI13" s="20">
        <v>3</v>
      </c>
      <c r="AJ13" s="17">
        <v>325</v>
      </c>
      <c r="AK13" s="17">
        <v>123</v>
      </c>
      <c r="AL13" s="19">
        <f t="shared" si="9"/>
        <v>135.98326359832635</v>
      </c>
      <c r="AM13" s="19">
        <f t="shared" si="10"/>
        <v>51.46443514644351</v>
      </c>
      <c r="AN13" s="20">
        <v>6</v>
      </c>
      <c r="AO13" s="20">
        <v>8</v>
      </c>
      <c r="AP13" s="17">
        <v>487415</v>
      </c>
      <c r="AQ13" s="19">
        <f t="shared" si="11"/>
        <v>3962.723577235772</v>
      </c>
      <c r="AR13" s="20">
        <v>10</v>
      </c>
      <c r="AS13" s="19">
        <f t="shared" si="12"/>
        <v>2039.3933054393306</v>
      </c>
      <c r="AT13" s="20">
        <v>8</v>
      </c>
      <c r="AU13" s="17">
        <v>1</v>
      </c>
      <c r="AV13" s="36">
        <v>110</v>
      </c>
      <c r="AW13" s="19">
        <f t="shared" si="13"/>
        <v>460.2510460251046</v>
      </c>
      <c r="AX13" s="42">
        <v>30</v>
      </c>
      <c r="AY13" s="43">
        <v>486</v>
      </c>
      <c r="AZ13" s="16">
        <v>250</v>
      </c>
      <c r="BA13" s="16">
        <f t="shared" si="14"/>
        <v>121500</v>
      </c>
      <c r="BB13" s="43">
        <v>121500</v>
      </c>
      <c r="BC13" s="44">
        <f t="shared" si="15"/>
        <v>100</v>
      </c>
      <c r="BD13" s="49">
        <v>1</v>
      </c>
      <c r="BE13" s="31">
        <f t="shared" si="16"/>
        <v>204</v>
      </c>
      <c r="BF13" s="55">
        <v>9</v>
      </c>
    </row>
    <row r="14" spans="1:58" ht="11.25" customHeight="1">
      <c r="A14" s="1" t="s">
        <v>72</v>
      </c>
      <c r="B14" s="27">
        <v>291</v>
      </c>
      <c r="C14" s="27">
        <v>847</v>
      </c>
      <c r="D14" s="27">
        <v>92</v>
      </c>
      <c r="E14" s="27">
        <v>8</v>
      </c>
      <c r="F14" s="27">
        <v>13</v>
      </c>
      <c r="G14" s="24">
        <f>D14/E14</f>
        <v>11.5</v>
      </c>
      <c r="H14" s="33">
        <v>8</v>
      </c>
      <c r="I14" s="24">
        <f>F14/C14*1000</f>
        <v>15.348288075560802</v>
      </c>
      <c r="J14" s="50">
        <v>9</v>
      </c>
      <c r="K14" s="27">
        <f>E14-F14</f>
        <v>-5</v>
      </c>
      <c r="L14" s="33">
        <v>7</v>
      </c>
      <c r="M14" s="34">
        <v>100</v>
      </c>
      <c r="N14" s="35">
        <f>M14/C14</f>
        <v>0.1180637544273908</v>
      </c>
      <c r="O14" s="20">
        <v>12</v>
      </c>
      <c r="P14" s="16">
        <v>0</v>
      </c>
      <c r="Q14" s="20">
        <v>1</v>
      </c>
      <c r="R14" s="16">
        <v>28</v>
      </c>
      <c r="S14" s="20">
        <v>21</v>
      </c>
      <c r="T14" s="16">
        <v>3</v>
      </c>
      <c r="U14" s="20">
        <v>2</v>
      </c>
      <c r="V14" s="17">
        <v>20</v>
      </c>
      <c r="W14" s="24">
        <f>V14/C14*1000</f>
        <v>23.612750885478157</v>
      </c>
      <c r="X14" s="20">
        <v>21</v>
      </c>
      <c r="Y14" s="17">
        <v>853400</v>
      </c>
      <c r="Z14" s="25">
        <f>Y14/C14</f>
        <v>1007.556080283353</v>
      </c>
      <c r="AA14" s="20">
        <v>17</v>
      </c>
      <c r="AB14" s="17">
        <v>697500</v>
      </c>
      <c r="AC14" s="26">
        <f>Y14/AB14*100</f>
        <v>122.35125448028674</v>
      </c>
      <c r="AD14" s="20">
        <v>9</v>
      </c>
      <c r="AE14" s="17">
        <v>24030</v>
      </c>
      <c r="AF14" s="17">
        <v>16660</v>
      </c>
      <c r="AG14" s="27">
        <f>AE14+AF14</f>
        <v>40690</v>
      </c>
      <c r="AH14" s="25">
        <f>AG14/C14</f>
        <v>48.040141676505314</v>
      </c>
      <c r="AI14" s="20">
        <v>8</v>
      </c>
      <c r="AJ14" s="17">
        <v>152</v>
      </c>
      <c r="AK14" s="17">
        <v>40</v>
      </c>
      <c r="AL14" s="19">
        <f>AJ14/B14*100</f>
        <v>52.23367697594502</v>
      </c>
      <c r="AM14" s="19">
        <f>AK14/B14*100</f>
        <v>13.745704467353953</v>
      </c>
      <c r="AN14" s="20">
        <v>24</v>
      </c>
      <c r="AO14" s="20">
        <v>23</v>
      </c>
      <c r="AP14" s="17">
        <v>142705</v>
      </c>
      <c r="AQ14" s="19">
        <f>AP14/AK14</f>
        <v>3567.625</v>
      </c>
      <c r="AR14" s="20">
        <v>17</v>
      </c>
      <c r="AS14" s="19">
        <f>AP14/B14</f>
        <v>490.3951890034364</v>
      </c>
      <c r="AT14" s="20">
        <v>26</v>
      </c>
      <c r="AU14" s="40">
        <v>10</v>
      </c>
      <c r="AV14" s="41">
        <v>2750</v>
      </c>
      <c r="AW14" s="19">
        <f>AV14/B14*1000</f>
        <v>9450.171821305843</v>
      </c>
      <c r="AX14" s="20">
        <v>3</v>
      </c>
      <c r="AY14" s="16">
        <v>666</v>
      </c>
      <c r="AZ14" s="16">
        <v>200</v>
      </c>
      <c r="BA14" s="16">
        <f>AY14*AZ14</f>
        <v>133200</v>
      </c>
      <c r="BB14" s="43">
        <v>133200</v>
      </c>
      <c r="BC14" s="44">
        <f>BB14/BA14*100</f>
        <v>100</v>
      </c>
      <c r="BD14" s="49">
        <v>1</v>
      </c>
      <c r="BE14" s="31">
        <f>H14++J14+L14+O14+Q14+S14+U14+X14+AA14+AD14+AI14+AN14+AO14+AR14+AT14+AX14+BD14</f>
        <v>209</v>
      </c>
      <c r="BF14" s="55">
        <v>10</v>
      </c>
    </row>
    <row r="15" spans="1:58" ht="11.25" customHeight="1">
      <c r="A15" s="1" t="s">
        <v>74</v>
      </c>
      <c r="B15" s="27">
        <v>483</v>
      </c>
      <c r="C15" s="27">
        <v>1382</v>
      </c>
      <c r="D15" s="27">
        <v>185</v>
      </c>
      <c r="E15" s="27">
        <v>17</v>
      </c>
      <c r="F15" s="27">
        <v>20</v>
      </c>
      <c r="G15" s="24">
        <f t="shared" si="0"/>
        <v>10.882352941176471</v>
      </c>
      <c r="H15" s="33">
        <v>7</v>
      </c>
      <c r="I15" s="24">
        <f t="shared" si="1"/>
        <v>14.47178002894356</v>
      </c>
      <c r="J15" s="50">
        <v>8</v>
      </c>
      <c r="K15" s="27">
        <f t="shared" si="2"/>
        <v>-3</v>
      </c>
      <c r="L15" s="33">
        <v>5</v>
      </c>
      <c r="M15" s="34">
        <v>820</v>
      </c>
      <c r="N15" s="35">
        <f t="shared" si="3"/>
        <v>0.5933429811866859</v>
      </c>
      <c r="O15" s="20">
        <v>3</v>
      </c>
      <c r="P15" s="16">
        <v>1</v>
      </c>
      <c r="Q15" s="20">
        <v>2</v>
      </c>
      <c r="R15" s="16">
        <v>48</v>
      </c>
      <c r="S15" s="20">
        <v>9</v>
      </c>
      <c r="T15" s="16">
        <v>0</v>
      </c>
      <c r="U15" s="20">
        <v>30</v>
      </c>
      <c r="V15" s="17">
        <v>28</v>
      </c>
      <c r="W15" s="24">
        <f t="shared" si="4"/>
        <v>20.260492040520983</v>
      </c>
      <c r="X15" s="20">
        <v>23</v>
      </c>
      <c r="Y15" s="17">
        <v>1459800</v>
      </c>
      <c r="Z15" s="25">
        <f t="shared" si="5"/>
        <v>1056.2952243125903</v>
      </c>
      <c r="AA15" s="20">
        <v>15</v>
      </c>
      <c r="AB15" s="17">
        <v>1408000</v>
      </c>
      <c r="AC15" s="26">
        <f t="shared" si="6"/>
        <v>103.67897727272728</v>
      </c>
      <c r="AD15" s="20">
        <v>17</v>
      </c>
      <c r="AE15" s="17">
        <v>17290</v>
      </c>
      <c r="AF15" s="17">
        <v>24440</v>
      </c>
      <c r="AG15" s="27">
        <f t="shared" si="7"/>
        <v>41730</v>
      </c>
      <c r="AH15" s="25">
        <f t="shared" si="8"/>
        <v>30.195369030390736</v>
      </c>
      <c r="AI15" s="20">
        <v>5</v>
      </c>
      <c r="AJ15" s="17">
        <v>306</v>
      </c>
      <c r="AK15" s="17">
        <v>51</v>
      </c>
      <c r="AL15" s="19">
        <f t="shared" si="9"/>
        <v>63.35403726708074</v>
      </c>
      <c r="AM15" s="19">
        <f t="shared" si="10"/>
        <v>10.559006211180124</v>
      </c>
      <c r="AN15" s="20">
        <v>19</v>
      </c>
      <c r="AO15" s="20">
        <v>26</v>
      </c>
      <c r="AP15" s="17">
        <v>226825</v>
      </c>
      <c r="AQ15" s="19">
        <f t="shared" si="11"/>
        <v>4447.549019607844</v>
      </c>
      <c r="AR15" s="20">
        <v>3</v>
      </c>
      <c r="AS15" s="19">
        <f t="shared" si="12"/>
        <v>469.6169772256729</v>
      </c>
      <c r="AT15" s="20">
        <v>27</v>
      </c>
      <c r="AU15" s="40">
        <v>15</v>
      </c>
      <c r="AV15" s="41">
        <v>4195</v>
      </c>
      <c r="AW15" s="19">
        <f t="shared" si="13"/>
        <v>8685.300207039338</v>
      </c>
      <c r="AX15" s="20">
        <v>4</v>
      </c>
      <c r="AY15" s="16">
        <v>1021</v>
      </c>
      <c r="AZ15" s="16">
        <v>200</v>
      </c>
      <c r="BA15" s="16">
        <f t="shared" si="14"/>
        <v>204200</v>
      </c>
      <c r="BB15" s="16">
        <v>165600</v>
      </c>
      <c r="BC15" s="44">
        <f t="shared" si="15"/>
        <v>81.09696376101861</v>
      </c>
      <c r="BD15" s="49">
        <v>9</v>
      </c>
      <c r="BE15" s="31">
        <f t="shared" si="16"/>
        <v>212</v>
      </c>
      <c r="BF15" s="55">
        <v>11</v>
      </c>
    </row>
    <row r="16" spans="1:58" ht="11.25" customHeight="1">
      <c r="A16" s="1" t="s">
        <v>78</v>
      </c>
      <c r="B16" s="27">
        <v>421</v>
      </c>
      <c r="C16" s="27">
        <v>1210</v>
      </c>
      <c r="D16" s="27">
        <v>161</v>
      </c>
      <c r="E16" s="27">
        <v>7</v>
      </c>
      <c r="F16" s="27">
        <v>9</v>
      </c>
      <c r="G16" s="24">
        <f t="shared" si="0"/>
        <v>23</v>
      </c>
      <c r="H16" s="33">
        <v>13</v>
      </c>
      <c r="I16" s="24">
        <f t="shared" si="1"/>
        <v>7.43801652892562</v>
      </c>
      <c r="J16" s="50">
        <v>2</v>
      </c>
      <c r="K16" s="27">
        <f t="shared" si="2"/>
        <v>-2</v>
      </c>
      <c r="L16" s="33">
        <v>4</v>
      </c>
      <c r="M16" s="34">
        <v>0</v>
      </c>
      <c r="N16" s="35">
        <f t="shared" si="3"/>
        <v>0</v>
      </c>
      <c r="O16" s="20">
        <v>30</v>
      </c>
      <c r="P16" s="16">
        <v>1</v>
      </c>
      <c r="Q16" s="20">
        <v>2</v>
      </c>
      <c r="R16" s="16">
        <v>40</v>
      </c>
      <c r="S16" s="20">
        <v>15</v>
      </c>
      <c r="T16" s="16">
        <v>0</v>
      </c>
      <c r="U16" s="20">
        <v>30</v>
      </c>
      <c r="V16" s="17">
        <v>138</v>
      </c>
      <c r="W16" s="24">
        <f t="shared" si="4"/>
        <v>114.0495867768595</v>
      </c>
      <c r="X16" s="20">
        <v>3</v>
      </c>
      <c r="Y16" s="17">
        <v>1181800</v>
      </c>
      <c r="Z16" s="25">
        <f t="shared" si="5"/>
        <v>976.694214876033</v>
      </c>
      <c r="AA16" s="20">
        <v>19</v>
      </c>
      <c r="AB16" s="17">
        <v>944600</v>
      </c>
      <c r="AC16" s="26">
        <f t="shared" si="6"/>
        <v>125.11115816218505</v>
      </c>
      <c r="AD16" s="20">
        <v>8</v>
      </c>
      <c r="AE16" s="17">
        <v>93810</v>
      </c>
      <c r="AF16" s="17">
        <v>54750</v>
      </c>
      <c r="AG16" s="27">
        <f t="shared" si="7"/>
        <v>148560</v>
      </c>
      <c r="AH16" s="25">
        <f t="shared" si="8"/>
        <v>122.77685950413223</v>
      </c>
      <c r="AI16" s="20">
        <v>22</v>
      </c>
      <c r="AJ16" s="17">
        <v>277</v>
      </c>
      <c r="AK16" s="17">
        <v>90</v>
      </c>
      <c r="AL16" s="19">
        <f t="shared" si="9"/>
        <v>65.7957244655582</v>
      </c>
      <c r="AM16" s="19">
        <f t="shared" si="10"/>
        <v>21.377672209026127</v>
      </c>
      <c r="AN16" s="20">
        <v>18</v>
      </c>
      <c r="AO16" s="20">
        <v>19</v>
      </c>
      <c r="AP16" s="17">
        <v>437270</v>
      </c>
      <c r="AQ16" s="19">
        <f t="shared" si="11"/>
        <v>4858.555555555556</v>
      </c>
      <c r="AR16" s="20">
        <v>1</v>
      </c>
      <c r="AS16" s="19">
        <f t="shared" si="12"/>
        <v>1038.646080760095</v>
      </c>
      <c r="AT16" s="20">
        <v>18</v>
      </c>
      <c r="AU16" s="38">
        <v>10</v>
      </c>
      <c r="AV16" s="39">
        <v>2350</v>
      </c>
      <c r="AW16" s="19">
        <f t="shared" si="13"/>
        <v>5581.947743467934</v>
      </c>
      <c r="AX16" s="20">
        <v>7</v>
      </c>
      <c r="AY16" s="16">
        <v>1054</v>
      </c>
      <c r="AZ16" s="16">
        <v>100</v>
      </c>
      <c r="BA16" s="16">
        <f t="shared" si="14"/>
        <v>105400</v>
      </c>
      <c r="BB16" s="16">
        <v>101900</v>
      </c>
      <c r="BC16" s="44">
        <f t="shared" si="15"/>
        <v>96.67931688804555</v>
      </c>
      <c r="BD16" s="49">
        <v>2</v>
      </c>
      <c r="BE16" s="31">
        <f t="shared" si="16"/>
        <v>213</v>
      </c>
      <c r="BF16" s="55">
        <v>12</v>
      </c>
    </row>
    <row r="17" spans="1:58" ht="11.25" customHeight="1">
      <c r="A17" s="1" t="s">
        <v>85</v>
      </c>
      <c r="B17" s="27">
        <v>262</v>
      </c>
      <c r="C17" s="27">
        <v>648</v>
      </c>
      <c r="D17" s="27">
        <v>90</v>
      </c>
      <c r="E17" s="27">
        <v>4</v>
      </c>
      <c r="F17" s="27">
        <v>11</v>
      </c>
      <c r="G17" s="24">
        <f t="shared" si="0"/>
        <v>22.5</v>
      </c>
      <c r="H17" s="33">
        <v>13</v>
      </c>
      <c r="I17" s="24">
        <f t="shared" si="1"/>
        <v>16.975308641975307</v>
      </c>
      <c r="J17" s="50">
        <v>11</v>
      </c>
      <c r="K17" s="27">
        <f t="shared" si="2"/>
        <v>-7</v>
      </c>
      <c r="L17" s="33">
        <v>9</v>
      </c>
      <c r="M17" s="34">
        <v>0</v>
      </c>
      <c r="N17" s="35">
        <f t="shared" si="3"/>
        <v>0</v>
      </c>
      <c r="O17" s="20">
        <v>30</v>
      </c>
      <c r="P17" s="16">
        <v>1</v>
      </c>
      <c r="Q17" s="20">
        <v>2</v>
      </c>
      <c r="R17" s="16">
        <v>20</v>
      </c>
      <c r="S17" s="20">
        <v>22</v>
      </c>
      <c r="T17" s="16">
        <v>0</v>
      </c>
      <c r="U17" s="20">
        <v>30</v>
      </c>
      <c r="V17" s="17">
        <v>41</v>
      </c>
      <c r="W17" s="24">
        <f t="shared" si="4"/>
        <v>63.27160493827161</v>
      </c>
      <c r="X17" s="20">
        <v>6</v>
      </c>
      <c r="Y17" s="17">
        <v>837500</v>
      </c>
      <c r="Z17" s="25">
        <f t="shared" si="5"/>
        <v>1292.4382716049383</v>
      </c>
      <c r="AA17" s="20">
        <v>9</v>
      </c>
      <c r="AB17" s="17">
        <v>752800</v>
      </c>
      <c r="AC17" s="26">
        <f t="shared" si="6"/>
        <v>111.25132837407014</v>
      </c>
      <c r="AD17" s="20">
        <v>11</v>
      </c>
      <c r="AE17" s="17">
        <v>25010</v>
      </c>
      <c r="AF17" s="17">
        <v>98330</v>
      </c>
      <c r="AG17" s="27">
        <f t="shared" si="7"/>
        <v>123340</v>
      </c>
      <c r="AH17" s="25">
        <f t="shared" si="8"/>
        <v>190.3395061728395</v>
      </c>
      <c r="AI17" s="20">
        <v>27</v>
      </c>
      <c r="AJ17" s="17">
        <v>527</v>
      </c>
      <c r="AK17" s="17">
        <v>226</v>
      </c>
      <c r="AL17" s="19">
        <f t="shared" si="9"/>
        <v>201.14503816793894</v>
      </c>
      <c r="AM17" s="19">
        <f t="shared" si="10"/>
        <v>86.25954198473282</v>
      </c>
      <c r="AN17" s="20">
        <v>3</v>
      </c>
      <c r="AO17" s="20">
        <v>2</v>
      </c>
      <c r="AP17" s="17">
        <v>793265</v>
      </c>
      <c r="AQ17" s="19">
        <f t="shared" si="11"/>
        <v>3510.022123893805</v>
      </c>
      <c r="AR17" s="20">
        <v>19</v>
      </c>
      <c r="AS17" s="19">
        <f t="shared" si="12"/>
        <v>3027.7290076335876</v>
      </c>
      <c r="AT17" s="20">
        <v>3</v>
      </c>
      <c r="AU17" s="40">
        <v>7</v>
      </c>
      <c r="AV17" s="41">
        <v>1200</v>
      </c>
      <c r="AW17" s="19">
        <f t="shared" si="13"/>
        <v>4580.152671755724</v>
      </c>
      <c r="AX17" s="20">
        <v>11</v>
      </c>
      <c r="AY17" s="16">
        <v>640</v>
      </c>
      <c r="AZ17" s="16">
        <v>200</v>
      </c>
      <c r="BA17" s="16">
        <f t="shared" si="14"/>
        <v>128000</v>
      </c>
      <c r="BB17" s="16">
        <v>105600</v>
      </c>
      <c r="BC17" s="44">
        <f t="shared" si="15"/>
        <v>82.5</v>
      </c>
      <c r="BD17" s="49">
        <v>8</v>
      </c>
      <c r="BE17" s="31">
        <f t="shared" si="16"/>
        <v>216</v>
      </c>
      <c r="BF17" s="55">
        <v>13</v>
      </c>
    </row>
    <row r="18" spans="1:58" ht="11.25" customHeight="1">
      <c r="A18" s="1" t="s">
        <v>67</v>
      </c>
      <c r="B18" s="27">
        <v>282</v>
      </c>
      <c r="C18" s="27">
        <v>713</v>
      </c>
      <c r="D18" s="27">
        <v>57</v>
      </c>
      <c r="E18" s="27">
        <v>7</v>
      </c>
      <c r="F18" s="27">
        <v>12</v>
      </c>
      <c r="G18" s="24">
        <f t="shared" si="0"/>
        <v>8.142857142857142</v>
      </c>
      <c r="H18" s="33">
        <v>4</v>
      </c>
      <c r="I18" s="24">
        <f t="shared" si="1"/>
        <v>16.830294530154276</v>
      </c>
      <c r="J18" s="50">
        <v>11</v>
      </c>
      <c r="K18" s="27">
        <f t="shared" si="2"/>
        <v>-5</v>
      </c>
      <c r="L18" s="33">
        <v>7</v>
      </c>
      <c r="M18" s="34">
        <v>243.3</v>
      </c>
      <c r="N18" s="35">
        <f t="shared" si="3"/>
        <v>0.341234221598878</v>
      </c>
      <c r="O18" s="20">
        <v>7</v>
      </c>
      <c r="P18" s="16">
        <v>1</v>
      </c>
      <c r="Q18" s="20">
        <v>2</v>
      </c>
      <c r="R18" s="16">
        <v>32</v>
      </c>
      <c r="S18" s="20">
        <v>19</v>
      </c>
      <c r="T18" s="16">
        <v>0</v>
      </c>
      <c r="U18" s="20">
        <v>30</v>
      </c>
      <c r="V18" s="17">
        <v>26</v>
      </c>
      <c r="W18" s="24">
        <f t="shared" si="4"/>
        <v>36.4656381486676</v>
      </c>
      <c r="X18" s="20">
        <v>15</v>
      </c>
      <c r="Y18" s="17">
        <v>860400</v>
      </c>
      <c r="Z18" s="25">
        <f t="shared" si="5"/>
        <v>1206.7321178120617</v>
      </c>
      <c r="AA18" s="20">
        <v>12</v>
      </c>
      <c r="AB18" s="17">
        <v>668800</v>
      </c>
      <c r="AC18" s="26">
        <f t="shared" si="6"/>
        <v>128.64832535885168</v>
      </c>
      <c r="AD18" s="20">
        <v>7</v>
      </c>
      <c r="AE18" s="17">
        <v>32320</v>
      </c>
      <c r="AF18" s="17">
        <v>36050</v>
      </c>
      <c r="AG18" s="27">
        <f t="shared" si="7"/>
        <v>68370</v>
      </c>
      <c r="AH18" s="25">
        <f t="shared" si="8"/>
        <v>95.89060308555399</v>
      </c>
      <c r="AI18" s="20">
        <v>15</v>
      </c>
      <c r="AJ18" s="17">
        <v>160</v>
      </c>
      <c r="AK18" s="17">
        <v>47</v>
      </c>
      <c r="AL18" s="19">
        <f t="shared" si="9"/>
        <v>56.73758865248227</v>
      </c>
      <c r="AM18" s="19">
        <f t="shared" si="10"/>
        <v>16.666666666666664</v>
      </c>
      <c r="AN18" s="20">
        <v>22</v>
      </c>
      <c r="AO18" s="20">
        <v>21</v>
      </c>
      <c r="AP18" s="17">
        <v>223605</v>
      </c>
      <c r="AQ18" s="19">
        <f t="shared" si="11"/>
        <v>4757.553191489362</v>
      </c>
      <c r="AR18" s="20">
        <v>2</v>
      </c>
      <c r="AS18" s="19">
        <f t="shared" si="12"/>
        <v>792.9255319148937</v>
      </c>
      <c r="AT18" s="20">
        <v>21</v>
      </c>
      <c r="AU18" s="40">
        <v>3</v>
      </c>
      <c r="AV18" s="41">
        <v>650</v>
      </c>
      <c r="AW18" s="19">
        <f t="shared" si="13"/>
        <v>2304.9645390070923</v>
      </c>
      <c r="AX18" s="20">
        <v>22</v>
      </c>
      <c r="AY18" s="16">
        <v>533</v>
      </c>
      <c r="AZ18" s="16">
        <v>200</v>
      </c>
      <c r="BA18" s="16">
        <f t="shared" si="14"/>
        <v>106600</v>
      </c>
      <c r="BB18" s="16">
        <v>106600</v>
      </c>
      <c r="BC18" s="44">
        <f t="shared" si="15"/>
        <v>100</v>
      </c>
      <c r="BD18" s="49">
        <v>1</v>
      </c>
      <c r="BE18" s="31">
        <f t="shared" si="16"/>
        <v>218</v>
      </c>
      <c r="BF18" s="55">
        <v>14</v>
      </c>
    </row>
    <row r="19" spans="1:58" ht="11.25" customHeight="1">
      <c r="A19" s="1" t="s">
        <v>61</v>
      </c>
      <c r="B19" s="27">
        <v>462</v>
      </c>
      <c r="C19" s="27">
        <v>1280</v>
      </c>
      <c r="D19" s="27">
        <v>112</v>
      </c>
      <c r="E19" s="27">
        <v>14</v>
      </c>
      <c r="F19" s="27">
        <v>18</v>
      </c>
      <c r="G19" s="24">
        <f t="shared" si="0"/>
        <v>8</v>
      </c>
      <c r="H19" s="33">
        <v>4</v>
      </c>
      <c r="I19" s="24">
        <f t="shared" si="1"/>
        <v>14.0625</v>
      </c>
      <c r="J19" s="50">
        <v>8</v>
      </c>
      <c r="K19" s="27">
        <f t="shared" si="2"/>
        <v>-4</v>
      </c>
      <c r="L19" s="33">
        <v>6</v>
      </c>
      <c r="M19" s="34">
        <v>150</v>
      </c>
      <c r="N19" s="35">
        <f t="shared" si="3"/>
        <v>0.1171875</v>
      </c>
      <c r="O19" s="20">
        <v>13</v>
      </c>
      <c r="P19" s="16">
        <v>2</v>
      </c>
      <c r="Q19" s="20">
        <v>3</v>
      </c>
      <c r="R19" s="16">
        <v>54</v>
      </c>
      <c r="S19" s="20">
        <v>7</v>
      </c>
      <c r="T19" s="16">
        <v>4</v>
      </c>
      <c r="U19" s="20">
        <v>1</v>
      </c>
      <c r="V19" s="17">
        <v>43</v>
      </c>
      <c r="W19" s="24">
        <f t="shared" si="4"/>
        <v>33.59375</v>
      </c>
      <c r="X19" s="20">
        <v>16</v>
      </c>
      <c r="Y19" s="17">
        <v>958400</v>
      </c>
      <c r="Z19" s="25">
        <f t="shared" si="5"/>
        <v>748.75</v>
      </c>
      <c r="AA19" s="20">
        <v>27</v>
      </c>
      <c r="AB19" s="17">
        <v>957200</v>
      </c>
      <c r="AC19" s="26">
        <f t="shared" si="6"/>
        <v>100.12536564981195</v>
      </c>
      <c r="AD19" s="20">
        <v>25</v>
      </c>
      <c r="AE19" s="17">
        <v>28310</v>
      </c>
      <c r="AF19" s="17">
        <v>35920</v>
      </c>
      <c r="AG19" s="27">
        <f t="shared" si="7"/>
        <v>64230</v>
      </c>
      <c r="AH19" s="25">
        <f t="shared" si="8"/>
        <v>50.1796875</v>
      </c>
      <c r="AI19" s="20">
        <v>9</v>
      </c>
      <c r="AJ19" s="17">
        <v>384</v>
      </c>
      <c r="AK19" s="17">
        <v>160</v>
      </c>
      <c r="AL19" s="19">
        <f t="shared" si="9"/>
        <v>83.11688311688312</v>
      </c>
      <c r="AM19" s="19">
        <f t="shared" si="10"/>
        <v>34.63203463203463</v>
      </c>
      <c r="AN19" s="20">
        <v>12</v>
      </c>
      <c r="AO19" s="20">
        <v>15</v>
      </c>
      <c r="AP19" s="17">
        <v>468578</v>
      </c>
      <c r="AQ19" s="19">
        <f t="shared" si="11"/>
        <v>2928.6125</v>
      </c>
      <c r="AR19" s="20">
        <v>25</v>
      </c>
      <c r="AS19" s="19">
        <f t="shared" si="12"/>
        <v>1014.2380952380952</v>
      </c>
      <c r="AT19" s="20">
        <v>19</v>
      </c>
      <c r="AU19" s="40">
        <v>4</v>
      </c>
      <c r="AV19" s="41">
        <v>1050</v>
      </c>
      <c r="AW19" s="19">
        <f t="shared" si="13"/>
        <v>2272.727272727273</v>
      </c>
      <c r="AX19" s="20">
        <v>23</v>
      </c>
      <c r="AY19" s="16">
        <v>1039</v>
      </c>
      <c r="AZ19" s="16">
        <v>150</v>
      </c>
      <c r="BA19" s="16">
        <f t="shared" si="14"/>
        <v>155850</v>
      </c>
      <c r="BB19" s="16">
        <v>121200</v>
      </c>
      <c r="BC19" s="44">
        <f t="shared" si="15"/>
        <v>77.76708373435997</v>
      </c>
      <c r="BD19" s="49">
        <v>11</v>
      </c>
      <c r="BE19" s="31">
        <f t="shared" si="16"/>
        <v>224</v>
      </c>
      <c r="BF19" s="55">
        <v>15</v>
      </c>
    </row>
    <row r="20" spans="1:58" ht="11.25" customHeight="1">
      <c r="A20" s="1" t="s">
        <v>70</v>
      </c>
      <c r="B20" s="27">
        <v>260</v>
      </c>
      <c r="C20" s="27">
        <v>675</v>
      </c>
      <c r="D20" s="27">
        <v>41</v>
      </c>
      <c r="E20" s="27">
        <v>7</v>
      </c>
      <c r="F20" s="27">
        <v>20</v>
      </c>
      <c r="G20" s="24">
        <f t="shared" si="0"/>
        <v>5.857142857142857</v>
      </c>
      <c r="H20" s="33">
        <v>2</v>
      </c>
      <c r="I20" s="24">
        <f t="shared" si="1"/>
        <v>29.62962962962963</v>
      </c>
      <c r="J20" s="50">
        <v>17</v>
      </c>
      <c r="K20" s="27">
        <f t="shared" si="2"/>
        <v>-13</v>
      </c>
      <c r="L20" s="33">
        <v>14</v>
      </c>
      <c r="M20" s="34">
        <v>120</v>
      </c>
      <c r="N20" s="35">
        <f t="shared" si="3"/>
        <v>0.17777777777777778</v>
      </c>
      <c r="O20" s="20">
        <v>11</v>
      </c>
      <c r="P20" s="16">
        <v>1</v>
      </c>
      <c r="Q20" s="20">
        <v>2</v>
      </c>
      <c r="R20" s="16">
        <v>43</v>
      </c>
      <c r="S20" s="20">
        <v>13</v>
      </c>
      <c r="T20" s="16">
        <v>0</v>
      </c>
      <c r="U20" s="20">
        <v>30</v>
      </c>
      <c r="V20" s="17">
        <v>28</v>
      </c>
      <c r="W20" s="24">
        <f t="shared" si="4"/>
        <v>41.48148148148148</v>
      </c>
      <c r="X20" s="20">
        <v>13</v>
      </c>
      <c r="Y20" s="17">
        <v>821300</v>
      </c>
      <c r="Z20" s="25">
        <f t="shared" si="5"/>
        <v>1216.7407407407406</v>
      </c>
      <c r="AA20" s="20">
        <v>10</v>
      </c>
      <c r="AB20" s="17">
        <v>564300</v>
      </c>
      <c r="AC20" s="26">
        <f t="shared" si="6"/>
        <v>145.54315080630872</v>
      </c>
      <c r="AD20" s="20">
        <v>4</v>
      </c>
      <c r="AE20" s="17">
        <v>8980</v>
      </c>
      <c r="AF20" s="17">
        <v>57210</v>
      </c>
      <c r="AG20" s="27">
        <f t="shared" si="7"/>
        <v>66190</v>
      </c>
      <c r="AH20" s="25">
        <f t="shared" si="8"/>
        <v>98.05925925925926</v>
      </c>
      <c r="AI20" s="20">
        <v>16</v>
      </c>
      <c r="AJ20" s="17">
        <v>196</v>
      </c>
      <c r="AK20" s="17">
        <v>130</v>
      </c>
      <c r="AL20" s="19">
        <f t="shared" si="9"/>
        <v>75.38461538461539</v>
      </c>
      <c r="AM20" s="19">
        <f t="shared" si="10"/>
        <v>50</v>
      </c>
      <c r="AN20" s="20">
        <v>15</v>
      </c>
      <c r="AO20" s="20">
        <v>9</v>
      </c>
      <c r="AP20" s="17">
        <v>466930</v>
      </c>
      <c r="AQ20" s="19">
        <f t="shared" si="11"/>
        <v>3591.769230769231</v>
      </c>
      <c r="AR20" s="20">
        <v>16</v>
      </c>
      <c r="AS20" s="19">
        <f t="shared" si="12"/>
        <v>1795.8846153846155</v>
      </c>
      <c r="AT20" s="20">
        <v>10</v>
      </c>
      <c r="AU20" s="40">
        <v>4</v>
      </c>
      <c r="AV20" s="41">
        <v>450</v>
      </c>
      <c r="AW20" s="19">
        <f t="shared" si="13"/>
        <v>1730.769230769231</v>
      </c>
      <c r="AX20" s="20">
        <v>27</v>
      </c>
      <c r="AY20" s="16">
        <v>537</v>
      </c>
      <c r="AZ20" s="16">
        <v>300</v>
      </c>
      <c r="BA20" s="16">
        <f t="shared" si="14"/>
        <v>161100</v>
      </c>
      <c r="BB20" s="16">
        <v>111300</v>
      </c>
      <c r="BC20" s="44">
        <f t="shared" si="15"/>
        <v>69.08752327746741</v>
      </c>
      <c r="BD20" s="49">
        <v>17</v>
      </c>
      <c r="BE20" s="31">
        <f t="shared" si="16"/>
        <v>226</v>
      </c>
      <c r="BF20" s="55">
        <v>16</v>
      </c>
    </row>
    <row r="21" spans="1:58" ht="11.25" customHeight="1">
      <c r="A21" s="1" t="s">
        <v>75</v>
      </c>
      <c r="B21" s="27">
        <v>252</v>
      </c>
      <c r="C21" s="27">
        <v>533</v>
      </c>
      <c r="D21" s="27">
        <v>23</v>
      </c>
      <c r="E21" s="27">
        <v>2</v>
      </c>
      <c r="F21" s="27">
        <v>17</v>
      </c>
      <c r="G21" s="24">
        <f t="shared" si="0"/>
        <v>11.5</v>
      </c>
      <c r="H21" s="33">
        <v>8</v>
      </c>
      <c r="I21" s="24">
        <f t="shared" si="1"/>
        <v>31.894934333958723</v>
      </c>
      <c r="J21" s="50">
        <v>19</v>
      </c>
      <c r="K21" s="27">
        <f t="shared" si="2"/>
        <v>-15</v>
      </c>
      <c r="L21" s="33">
        <v>15</v>
      </c>
      <c r="M21" s="34">
        <v>0</v>
      </c>
      <c r="N21" s="35">
        <f t="shared" si="3"/>
        <v>0</v>
      </c>
      <c r="O21" s="20">
        <v>30</v>
      </c>
      <c r="P21" s="16">
        <v>6</v>
      </c>
      <c r="Q21" s="20">
        <v>6</v>
      </c>
      <c r="R21" s="16">
        <v>51</v>
      </c>
      <c r="S21" s="20">
        <v>8</v>
      </c>
      <c r="T21" s="16">
        <v>0</v>
      </c>
      <c r="U21" s="20">
        <v>30</v>
      </c>
      <c r="V21" s="17">
        <v>34</v>
      </c>
      <c r="W21" s="24">
        <f t="shared" si="4"/>
        <v>63.789868667917446</v>
      </c>
      <c r="X21" s="20">
        <v>5</v>
      </c>
      <c r="Y21" s="17">
        <v>790300</v>
      </c>
      <c r="Z21" s="25">
        <f t="shared" si="5"/>
        <v>1482.7392120075046</v>
      </c>
      <c r="AA21" s="20">
        <v>5</v>
      </c>
      <c r="AB21" s="17">
        <v>787200</v>
      </c>
      <c r="AC21" s="26">
        <f t="shared" si="6"/>
        <v>100.39380081300813</v>
      </c>
      <c r="AD21" s="20">
        <v>23</v>
      </c>
      <c r="AE21" s="17">
        <v>49900</v>
      </c>
      <c r="AF21" s="17">
        <v>52580</v>
      </c>
      <c r="AG21" s="27">
        <f t="shared" si="7"/>
        <v>102480</v>
      </c>
      <c r="AH21" s="25">
        <f t="shared" si="8"/>
        <v>192.2701688555347</v>
      </c>
      <c r="AI21" s="20">
        <v>28</v>
      </c>
      <c r="AJ21" s="17">
        <v>380</v>
      </c>
      <c r="AK21" s="17">
        <v>163</v>
      </c>
      <c r="AL21" s="19">
        <f t="shared" si="9"/>
        <v>150.79365079365078</v>
      </c>
      <c r="AM21" s="19">
        <f t="shared" si="10"/>
        <v>64.68253968253968</v>
      </c>
      <c r="AN21" s="20">
        <v>5</v>
      </c>
      <c r="AO21" s="20">
        <v>7</v>
      </c>
      <c r="AP21" s="17">
        <v>586660</v>
      </c>
      <c r="AQ21" s="19">
        <f t="shared" si="11"/>
        <v>3599.1411042944787</v>
      </c>
      <c r="AR21" s="20">
        <v>15</v>
      </c>
      <c r="AS21" s="19">
        <f t="shared" si="12"/>
        <v>2328.0158730158732</v>
      </c>
      <c r="AT21" s="20">
        <v>6</v>
      </c>
      <c r="AU21" s="17">
        <v>4</v>
      </c>
      <c r="AV21" s="36">
        <v>1150</v>
      </c>
      <c r="AW21" s="19">
        <f t="shared" si="13"/>
        <v>4563.492063492064</v>
      </c>
      <c r="AX21" s="20">
        <v>12</v>
      </c>
      <c r="AY21" s="16">
        <v>584</v>
      </c>
      <c r="AZ21" s="16">
        <v>200</v>
      </c>
      <c r="BA21" s="16">
        <f t="shared" si="14"/>
        <v>116800</v>
      </c>
      <c r="BB21" s="16">
        <v>91200</v>
      </c>
      <c r="BC21" s="44">
        <f t="shared" si="15"/>
        <v>78.08219178082192</v>
      </c>
      <c r="BD21" s="49">
        <v>11</v>
      </c>
      <c r="BE21" s="31">
        <f t="shared" si="16"/>
        <v>233</v>
      </c>
      <c r="BF21" s="55">
        <v>17</v>
      </c>
    </row>
    <row r="22" spans="1:58" ht="11.25" customHeight="1">
      <c r="A22" s="1" t="s">
        <v>64</v>
      </c>
      <c r="B22" s="27">
        <v>338</v>
      </c>
      <c r="C22" s="27">
        <v>791</v>
      </c>
      <c r="D22" s="27">
        <v>82</v>
      </c>
      <c r="E22" s="27">
        <v>10</v>
      </c>
      <c r="F22" s="27">
        <v>20</v>
      </c>
      <c r="G22" s="24">
        <f t="shared" si="0"/>
        <v>8.2</v>
      </c>
      <c r="H22" s="33">
        <v>4</v>
      </c>
      <c r="I22" s="24">
        <f t="shared" si="1"/>
        <v>25.284450063211125</v>
      </c>
      <c r="J22" s="50">
        <v>16</v>
      </c>
      <c r="K22" s="27">
        <f t="shared" si="2"/>
        <v>-10</v>
      </c>
      <c r="L22" s="33">
        <v>11</v>
      </c>
      <c r="M22" s="34">
        <v>21</v>
      </c>
      <c r="N22" s="35">
        <f t="shared" si="3"/>
        <v>0.02654867256637168</v>
      </c>
      <c r="O22" s="20">
        <v>15</v>
      </c>
      <c r="P22" s="16">
        <v>14</v>
      </c>
      <c r="Q22" s="20">
        <v>8</v>
      </c>
      <c r="R22" s="16">
        <v>81</v>
      </c>
      <c r="S22" s="20">
        <v>2</v>
      </c>
      <c r="T22" s="16">
        <v>1</v>
      </c>
      <c r="U22" s="20">
        <v>4</v>
      </c>
      <c r="V22" s="17">
        <v>22</v>
      </c>
      <c r="W22" s="24">
        <f t="shared" si="4"/>
        <v>27.81289506953224</v>
      </c>
      <c r="X22" s="20">
        <v>18</v>
      </c>
      <c r="Y22" s="17">
        <v>681100</v>
      </c>
      <c r="Z22" s="25">
        <f t="shared" si="5"/>
        <v>861.0619469026549</v>
      </c>
      <c r="AA22" s="20">
        <v>24</v>
      </c>
      <c r="AB22" s="17">
        <v>648100</v>
      </c>
      <c r="AC22" s="26">
        <f t="shared" si="6"/>
        <v>105.0918068199352</v>
      </c>
      <c r="AD22" s="20">
        <v>16</v>
      </c>
      <c r="AE22" s="17">
        <v>47780</v>
      </c>
      <c r="AF22" s="17">
        <v>99080</v>
      </c>
      <c r="AG22" s="27">
        <f t="shared" si="7"/>
        <v>146860</v>
      </c>
      <c r="AH22" s="25">
        <f t="shared" si="8"/>
        <v>185.6637168141593</v>
      </c>
      <c r="AI22" s="20">
        <v>26</v>
      </c>
      <c r="AJ22" s="17">
        <v>278</v>
      </c>
      <c r="AK22" s="17">
        <v>95</v>
      </c>
      <c r="AL22" s="19">
        <f t="shared" si="9"/>
        <v>82.24852071005917</v>
      </c>
      <c r="AM22" s="19">
        <f t="shared" si="10"/>
        <v>28.106508875739642</v>
      </c>
      <c r="AN22" s="20">
        <v>13</v>
      </c>
      <c r="AO22" s="20">
        <v>16</v>
      </c>
      <c r="AP22" s="17">
        <v>381300</v>
      </c>
      <c r="AQ22" s="19">
        <f t="shared" si="11"/>
        <v>4013.684210526316</v>
      </c>
      <c r="AR22" s="20">
        <v>9</v>
      </c>
      <c r="AS22" s="19">
        <f t="shared" si="12"/>
        <v>1128.1065088757396</v>
      </c>
      <c r="AT22" s="20">
        <v>16</v>
      </c>
      <c r="AU22" s="40">
        <v>6</v>
      </c>
      <c r="AV22" s="41">
        <v>1000</v>
      </c>
      <c r="AW22" s="19">
        <f t="shared" si="13"/>
        <v>2958.579881656805</v>
      </c>
      <c r="AX22" s="20">
        <v>21</v>
      </c>
      <c r="AY22" s="16">
        <v>670</v>
      </c>
      <c r="AZ22" s="16">
        <v>200</v>
      </c>
      <c r="BA22" s="16">
        <f t="shared" si="14"/>
        <v>134000</v>
      </c>
      <c r="BB22" s="16">
        <v>96400</v>
      </c>
      <c r="BC22" s="44">
        <f t="shared" si="15"/>
        <v>71.94029850746269</v>
      </c>
      <c r="BD22" s="49">
        <v>15</v>
      </c>
      <c r="BE22" s="31">
        <f t="shared" si="16"/>
        <v>234</v>
      </c>
      <c r="BF22" s="55">
        <v>18</v>
      </c>
    </row>
    <row r="23" spans="1:58" ht="11.25" customHeight="1">
      <c r="A23" s="1" t="s">
        <v>89</v>
      </c>
      <c r="B23" s="27">
        <v>229</v>
      </c>
      <c r="C23" s="27">
        <v>646</v>
      </c>
      <c r="D23" s="27">
        <v>38</v>
      </c>
      <c r="E23" s="27">
        <v>4</v>
      </c>
      <c r="F23" s="27">
        <v>14</v>
      </c>
      <c r="G23" s="24">
        <f t="shared" si="0"/>
        <v>9.5</v>
      </c>
      <c r="H23" s="33">
        <v>6</v>
      </c>
      <c r="I23" s="24">
        <f t="shared" si="1"/>
        <v>21.671826625387</v>
      </c>
      <c r="J23" s="50">
        <v>15</v>
      </c>
      <c r="K23" s="27">
        <f t="shared" si="2"/>
        <v>-10</v>
      </c>
      <c r="L23" s="33">
        <v>11</v>
      </c>
      <c r="M23" s="34">
        <v>142</v>
      </c>
      <c r="N23" s="35">
        <f t="shared" si="3"/>
        <v>0.21981424148606812</v>
      </c>
      <c r="O23" s="20">
        <v>9</v>
      </c>
      <c r="P23" s="16">
        <v>2</v>
      </c>
      <c r="Q23" s="20">
        <v>3</v>
      </c>
      <c r="R23" s="16">
        <v>79</v>
      </c>
      <c r="S23" s="20">
        <v>4</v>
      </c>
      <c r="T23" s="16">
        <v>4</v>
      </c>
      <c r="U23" s="20">
        <v>1</v>
      </c>
      <c r="V23" s="17">
        <v>8</v>
      </c>
      <c r="W23" s="24">
        <f t="shared" si="4"/>
        <v>12.38390092879257</v>
      </c>
      <c r="X23" s="20">
        <v>26</v>
      </c>
      <c r="Y23" s="17">
        <v>455500</v>
      </c>
      <c r="Z23" s="25">
        <f t="shared" si="5"/>
        <v>705.1083591331269</v>
      </c>
      <c r="AA23" s="20">
        <v>29</v>
      </c>
      <c r="AB23" s="17">
        <v>441100</v>
      </c>
      <c r="AC23" s="26">
        <f t="shared" si="6"/>
        <v>103.26456585808205</v>
      </c>
      <c r="AD23" s="20">
        <v>18</v>
      </c>
      <c r="AE23" s="17">
        <v>16430</v>
      </c>
      <c r="AF23" s="17">
        <v>50170</v>
      </c>
      <c r="AG23" s="27">
        <f t="shared" si="7"/>
        <v>66600</v>
      </c>
      <c r="AH23" s="25">
        <f t="shared" si="8"/>
        <v>103.09597523219814</v>
      </c>
      <c r="AI23" s="20">
        <v>18</v>
      </c>
      <c r="AJ23" s="17">
        <v>168</v>
      </c>
      <c r="AK23" s="17">
        <v>106</v>
      </c>
      <c r="AL23" s="19">
        <f t="shared" si="9"/>
        <v>73.36244541484717</v>
      </c>
      <c r="AM23" s="19">
        <f t="shared" si="10"/>
        <v>46.288209606986904</v>
      </c>
      <c r="AN23" s="20">
        <v>16</v>
      </c>
      <c r="AO23" s="20">
        <v>11</v>
      </c>
      <c r="AP23" s="17">
        <v>320115</v>
      </c>
      <c r="AQ23" s="19">
        <f t="shared" si="11"/>
        <v>3019.9528301886794</v>
      </c>
      <c r="AR23" s="20">
        <v>23</v>
      </c>
      <c r="AS23" s="19">
        <f t="shared" si="12"/>
        <v>1397.882096069869</v>
      </c>
      <c r="AT23" s="20">
        <v>14</v>
      </c>
      <c r="AU23" s="17">
        <v>4</v>
      </c>
      <c r="AV23" s="36">
        <v>800</v>
      </c>
      <c r="AW23" s="19">
        <f t="shared" si="13"/>
        <v>3493.449781659389</v>
      </c>
      <c r="AX23" s="20">
        <v>18</v>
      </c>
      <c r="AY23" s="16">
        <v>552</v>
      </c>
      <c r="AZ23" s="16">
        <v>200</v>
      </c>
      <c r="BA23" s="16">
        <f t="shared" si="14"/>
        <v>110400</v>
      </c>
      <c r="BB23" s="16">
        <v>82800</v>
      </c>
      <c r="BC23" s="44">
        <f t="shared" si="15"/>
        <v>75</v>
      </c>
      <c r="BD23" s="49">
        <v>12</v>
      </c>
      <c r="BE23" s="31">
        <f t="shared" si="16"/>
        <v>234</v>
      </c>
      <c r="BF23" s="55">
        <v>18</v>
      </c>
    </row>
    <row r="24" spans="1:58" ht="11.25" customHeight="1">
      <c r="A24" s="1" t="s">
        <v>65</v>
      </c>
      <c r="B24" s="27">
        <v>237</v>
      </c>
      <c r="C24" s="27">
        <v>649</v>
      </c>
      <c r="D24" s="27">
        <v>63</v>
      </c>
      <c r="E24" s="27">
        <v>7</v>
      </c>
      <c r="F24" s="27">
        <v>6</v>
      </c>
      <c r="G24" s="24">
        <f t="shared" si="0"/>
        <v>9</v>
      </c>
      <c r="H24" s="33">
        <v>5</v>
      </c>
      <c r="I24" s="24">
        <f t="shared" si="1"/>
        <v>9.244992295839754</v>
      </c>
      <c r="J24" s="50">
        <v>3</v>
      </c>
      <c r="K24" s="27">
        <f t="shared" si="2"/>
        <v>1</v>
      </c>
      <c r="L24" s="33">
        <v>3</v>
      </c>
      <c r="M24" s="34">
        <v>139.6</v>
      </c>
      <c r="N24" s="35">
        <f t="shared" si="3"/>
        <v>0.21510015408320493</v>
      </c>
      <c r="O24" s="20">
        <v>10</v>
      </c>
      <c r="P24" s="16">
        <v>3</v>
      </c>
      <c r="Q24" s="20">
        <v>4</v>
      </c>
      <c r="R24" s="16">
        <v>33</v>
      </c>
      <c r="S24" s="20">
        <v>18</v>
      </c>
      <c r="T24" s="16">
        <v>0</v>
      </c>
      <c r="U24" s="20">
        <v>30</v>
      </c>
      <c r="V24" s="17">
        <v>15</v>
      </c>
      <c r="W24" s="24">
        <f t="shared" si="4"/>
        <v>23.112480739599384</v>
      </c>
      <c r="X24" s="20">
        <v>22</v>
      </c>
      <c r="Y24" s="17">
        <v>594100</v>
      </c>
      <c r="Z24" s="25">
        <f t="shared" si="5"/>
        <v>915.4083204930663</v>
      </c>
      <c r="AA24" s="20">
        <v>21</v>
      </c>
      <c r="AB24" s="17">
        <v>591700</v>
      </c>
      <c r="AC24" s="26">
        <f t="shared" si="6"/>
        <v>100.40561095149569</v>
      </c>
      <c r="AD24" s="20">
        <v>23</v>
      </c>
      <c r="AE24" s="17">
        <v>10020</v>
      </c>
      <c r="AF24" s="17">
        <v>32510</v>
      </c>
      <c r="AG24" s="27">
        <f t="shared" si="7"/>
        <v>42530</v>
      </c>
      <c r="AH24" s="25">
        <f t="shared" si="8"/>
        <v>65.53158705701078</v>
      </c>
      <c r="AI24" s="20">
        <v>12</v>
      </c>
      <c r="AJ24" s="17">
        <v>200</v>
      </c>
      <c r="AK24" s="17">
        <v>112</v>
      </c>
      <c r="AL24" s="19">
        <f t="shared" si="9"/>
        <v>84.38818565400844</v>
      </c>
      <c r="AM24" s="19">
        <f t="shared" si="10"/>
        <v>47.257383966244724</v>
      </c>
      <c r="AN24" s="20">
        <v>11</v>
      </c>
      <c r="AO24" s="20">
        <v>10</v>
      </c>
      <c r="AP24" s="17">
        <v>361605</v>
      </c>
      <c r="AQ24" s="19">
        <f t="shared" si="11"/>
        <v>3228.6160714285716</v>
      </c>
      <c r="AR24" s="20">
        <v>22</v>
      </c>
      <c r="AS24" s="19">
        <f t="shared" si="12"/>
        <v>1525.759493670886</v>
      </c>
      <c r="AT24" s="20">
        <v>12</v>
      </c>
      <c r="AU24" s="40">
        <v>2</v>
      </c>
      <c r="AV24" s="41">
        <v>120</v>
      </c>
      <c r="AW24" s="19">
        <f t="shared" si="13"/>
        <v>506.32911392405066</v>
      </c>
      <c r="AX24" s="42">
        <v>29</v>
      </c>
      <c r="AY24" s="43">
        <v>560</v>
      </c>
      <c r="AZ24" s="16">
        <v>200</v>
      </c>
      <c r="BA24" s="16">
        <f t="shared" si="14"/>
        <v>112000</v>
      </c>
      <c r="BB24" s="16">
        <v>112000</v>
      </c>
      <c r="BC24" s="44">
        <f t="shared" si="15"/>
        <v>100</v>
      </c>
      <c r="BD24" s="49">
        <v>1</v>
      </c>
      <c r="BE24" s="31">
        <f t="shared" si="16"/>
        <v>236</v>
      </c>
      <c r="BF24" s="55">
        <v>19</v>
      </c>
    </row>
    <row r="25" spans="1:58" ht="11.25" customHeight="1">
      <c r="A25" s="1" t="s">
        <v>83</v>
      </c>
      <c r="B25" s="27">
        <v>338</v>
      </c>
      <c r="C25" s="27">
        <v>951</v>
      </c>
      <c r="D25" s="27">
        <v>87</v>
      </c>
      <c r="E25" s="27">
        <v>10</v>
      </c>
      <c r="F25" s="27">
        <v>7</v>
      </c>
      <c r="G25" s="24">
        <f t="shared" si="0"/>
        <v>8.7</v>
      </c>
      <c r="H25" s="33">
        <v>5</v>
      </c>
      <c r="I25" s="24">
        <f t="shared" si="1"/>
        <v>7.360672975814932</v>
      </c>
      <c r="J25" s="50">
        <v>2</v>
      </c>
      <c r="K25" s="27">
        <f t="shared" si="2"/>
        <v>3</v>
      </c>
      <c r="L25" s="33">
        <v>2</v>
      </c>
      <c r="M25" s="34">
        <v>100</v>
      </c>
      <c r="N25" s="35">
        <f t="shared" si="3"/>
        <v>0.10515247108307045</v>
      </c>
      <c r="O25" s="20">
        <v>14</v>
      </c>
      <c r="P25" s="16">
        <v>1</v>
      </c>
      <c r="Q25" s="20">
        <v>2</v>
      </c>
      <c r="R25" s="16">
        <v>6</v>
      </c>
      <c r="S25" s="20">
        <v>26</v>
      </c>
      <c r="T25" s="16">
        <v>3</v>
      </c>
      <c r="U25" s="20">
        <v>2</v>
      </c>
      <c r="V25" s="17">
        <v>23</v>
      </c>
      <c r="W25" s="24">
        <f t="shared" si="4"/>
        <v>24.185068349106203</v>
      </c>
      <c r="X25" s="20">
        <v>21</v>
      </c>
      <c r="Y25" s="17">
        <v>632500</v>
      </c>
      <c r="Z25" s="25">
        <f t="shared" si="5"/>
        <v>665.0893796004206</v>
      </c>
      <c r="AA25" s="20">
        <v>30</v>
      </c>
      <c r="AB25" s="17">
        <v>490000</v>
      </c>
      <c r="AC25" s="26">
        <f t="shared" si="6"/>
        <v>129.08163265306123</v>
      </c>
      <c r="AD25" s="20">
        <v>6</v>
      </c>
      <c r="AE25" s="17">
        <v>28480</v>
      </c>
      <c r="AF25" s="17">
        <v>25520</v>
      </c>
      <c r="AG25" s="27">
        <f t="shared" si="7"/>
        <v>54000</v>
      </c>
      <c r="AH25" s="25">
        <f t="shared" si="8"/>
        <v>56.782334384858046</v>
      </c>
      <c r="AI25" s="20">
        <v>11</v>
      </c>
      <c r="AJ25" s="17">
        <v>165</v>
      </c>
      <c r="AK25" s="17">
        <v>43</v>
      </c>
      <c r="AL25" s="19">
        <f t="shared" si="9"/>
        <v>48.81656804733728</v>
      </c>
      <c r="AM25" s="19">
        <f t="shared" si="10"/>
        <v>12.721893491124261</v>
      </c>
      <c r="AN25" s="20">
        <v>25</v>
      </c>
      <c r="AO25" s="20">
        <v>24</v>
      </c>
      <c r="AP25" s="17">
        <v>140245</v>
      </c>
      <c r="AQ25" s="19">
        <f t="shared" si="11"/>
        <v>3261.5116279069766</v>
      </c>
      <c r="AR25" s="20">
        <v>21</v>
      </c>
      <c r="AS25" s="19">
        <f t="shared" si="12"/>
        <v>414.9260355029586</v>
      </c>
      <c r="AT25" s="20">
        <v>29</v>
      </c>
      <c r="AU25" s="40">
        <v>7</v>
      </c>
      <c r="AV25" s="41">
        <v>1750</v>
      </c>
      <c r="AW25" s="19">
        <f t="shared" si="13"/>
        <v>5177.514792899407</v>
      </c>
      <c r="AX25" s="20">
        <v>9</v>
      </c>
      <c r="AY25" s="16">
        <v>751</v>
      </c>
      <c r="AZ25" s="16">
        <v>200</v>
      </c>
      <c r="BA25" s="16">
        <f t="shared" si="14"/>
        <v>150200</v>
      </c>
      <c r="BB25" s="16">
        <v>125200</v>
      </c>
      <c r="BC25" s="44">
        <f t="shared" si="15"/>
        <v>83.3555259653795</v>
      </c>
      <c r="BD25" s="49">
        <v>8</v>
      </c>
      <c r="BE25" s="31">
        <f t="shared" si="16"/>
        <v>237</v>
      </c>
      <c r="BF25" s="55">
        <v>20</v>
      </c>
    </row>
    <row r="26" spans="1:58" ht="12" customHeight="1">
      <c r="A26" s="1" t="s">
        <v>58</v>
      </c>
      <c r="B26" s="27">
        <v>315</v>
      </c>
      <c r="C26" s="27">
        <v>810</v>
      </c>
      <c r="D26" s="27">
        <v>95</v>
      </c>
      <c r="E26" s="27">
        <v>15</v>
      </c>
      <c r="F26" s="27">
        <v>20</v>
      </c>
      <c r="G26" s="24">
        <f>D26/E26</f>
        <v>6.333333333333333</v>
      </c>
      <c r="H26" s="33">
        <v>2</v>
      </c>
      <c r="I26" s="24">
        <f aca="true" t="shared" si="17" ref="I26:I35">F26/C26*1000</f>
        <v>24.691358024691358</v>
      </c>
      <c r="J26" s="50">
        <v>16</v>
      </c>
      <c r="K26" s="27">
        <f aca="true" t="shared" si="18" ref="K26:K35">E26-F26</f>
        <v>-5</v>
      </c>
      <c r="L26" s="33">
        <v>7</v>
      </c>
      <c r="M26" s="34">
        <v>1012.2</v>
      </c>
      <c r="N26" s="35">
        <f aca="true" t="shared" si="19" ref="N26:N35">M26/C26</f>
        <v>1.2496296296296296</v>
      </c>
      <c r="O26" s="20">
        <v>1</v>
      </c>
      <c r="P26" s="16">
        <v>4</v>
      </c>
      <c r="Q26" s="20">
        <v>5</v>
      </c>
      <c r="R26" s="16">
        <v>60</v>
      </c>
      <c r="S26" s="20">
        <v>5</v>
      </c>
      <c r="T26" s="16">
        <v>0</v>
      </c>
      <c r="U26" s="20">
        <v>30</v>
      </c>
      <c r="V26" s="17">
        <v>21</v>
      </c>
      <c r="W26" s="24">
        <f aca="true" t="shared" si="20" ref="W26:W35">V26/C26*1000</f>
        <v>25.925925925925924</v>
      </c>
      <c r="X26" s="20">
        <v>19</v>
      </c>
      <c r="Y26" s="17">
        <v>708800</v>
      </c>
      <c r="Z26" s="25">
        <f aca="true" t="shared" si="21" ref="Z26:Z35">Y26/C26</f>
        <v>875.0617283950618</v>
      </c>
      <c r="AA26" s="20">
        <v>22</v>
      </c>
      <c r="AB26" s="17">
        <v>692600</v>
      </c>
      <c r="AC26" s="26">
        <f aca="true" t="shared" si="22" ref="AC26:AC35">Y26/AB26*100</f>
        <v>102.33901241697949</v>
      </c>
      <c r="AD26" s="20">
        <v>19</v>
      </c>
      <c r="AE26" s="17">
        <v>21630</v>
      </c>
      <c r="AF26" s="17">
        <v>52830</v>
      </c>
      <c r="AG26" s="27">
        <f aca="true" t="shared" si="23" ref="AG26:AG35">AE26+AF26</f>
        <v>74460</v>
      </c>
      <c r="AH26" s="25">
        <f aca="true" t="shared" si="24" ref="AH26:AH35">AG26/C26</f>
        <v>91.92592592592592</v>
      </c>
      <c r="AI26" s="20">
        <v>14</v>
      </c>
      <c r="AJ26" s="17">
        <v>246</v>
      </c>
      <c r="AK26" s="17">
        <v>60</v>
      </c>
      <c r="AL26" s="19">
        <f aca="true" t="shared" si="25" ref="AL26:AL35">AJ26/B26*100</f>
        <v>78.0952380952381</v>
      </c>
      <c r="AM26" s="19">
        <f aca="true" t="shared" si="26" ref="AM26:AM35">AK26/B26*100</f>
        <v>19.047619047619047</v>
      </c>
      <c r="AN26" s="20">
        <v>14</v>
      </c>
      <c r="AO26" s="20">
        <v>20</v>
      </c>
      <c r="AP26" s="17">
        <v>223260</v>
      </c>
      <c r="AQ26" s="19">
        <f aca="true" t="shared" si="27" ref="AQ26:AQ35">AP26/AK26</f>
        <v>3721</v>
      </c>
      <c r="AR26" s="20">
        <v>12</v>
      </c>
      <c r="AS26" s="19">
        <f aca="true" t="shared" si="28" ref="AS26:AS35">AP26/B26</f>
        <v>708.7619047619048</v>
      </c>
      <c r="AT26" s="20">
        <v>22</v>
      </c>
      <c r="AU26" s="40">
        <v>4</v>
      </c>
      <c r="AV26" s="41">
        <v>1096</v>
      </c>
      <c r="AW26" s="19">
        <f aca="true" t="shared" si="29" ref="AW26:AW35">AV26/B26*1000</f>
        <v>3479.3650793650795</v>
      </c>
      <c r="AX26" s="20">
        <v>19</v>
      </c>
      <c r="AY26" s="16">
        <v>734</v>
      </c>
      <c r="AZ26" s="16">
        <v>300</v>
      </c>
      <c r="BA26" s="16">
        <f aca="true" t="shared" si="30" ref="BA26:BA34">AY26*AZ26</f>
        <v>220200</v>
      </c>
      <c r="BB26" s="16">
        <v>160200</v>
      </c>
      <c r="BC26" s="44">
        <f aca="true" t="shared" si="31" ref="BC26:BC35">BB26/BA26*100</f>
        <v>72.75204359673025</v>
      </c>
      <c r="BD26" s="48">
        <v>14</v>
      </c>
      <c r="BE26" s="31">
        <f aca="true" t="shared" si="32" ref="BE26:BE34">H26++J26+L26+O26+Q26+S26+U26+X26+AA26+AD26+AI26+AN26+AO26+AR26+AT26+AX26+BD26</f>
        <v>241</v>
      </c>
      <c r="BF26" s="55">
        <v>21</v>
      </c>
    </row>
    <row r="27" spans="1:58" ht="12" customHeight="1">
      <c r="A27" s="1" t="s">
        <v>84</v>
      </c>
      <c r="B27" s="27">
        <v>370</v>
      </c>
      <c r="C27" s="27">
        <v>857</v>
      </c>
      <c r="D27" s="27">
        <v>146</v>
      </c>
      <c r="E27" s="27">
        <v>9</v>
      </c>
      <c r="F27" s="27">
        <v>15</v>
      </c>
      <c r="G27" s="24">
        <f>D27/E27</f>
        <v>16.22222222222222</v>
      </c>
      <c r="H27" s="33">
        <v>10</v>
      </c>
      <c r="I27" s="24">
        <f t="shared" si="17"/>
        <v>17.50291715285881</v>
      </c>
      <c r="J27" s="50">
        <v>12</v>
      </c>
      <c r="K27" s="27">
        <f t="shared" si="18"/>
        <v>-6</v>
      </c>
      <c r="L27" s="33">
        <v>8</v>
      </c>
      <c r="M27" s="34">
        <v>0</v>
      </c>
      <c r="N27" s="35">
        <f t="shared" si="19"/>
        <v>0</v>
      </c>
      <c r="O27" s="20">
        <v>30</v>
      </c>
      <c r="P27" s="16">
        <v>0</v>
      </c>
      <c r="Q27" s="20">
        <v>1</v>
      </c>
      <c r="R27" s="16">
        <v>15</v>
      </c>
      <c r="S27" s="20">
        <v>24</v>
      </c>
      <c r="T27" s="16">
        <v>1</v>
      </c>
      <c r="U27" s="20">
        <v>4</v>
      </c>
      <c r="V27" s="17">
        <v>41</v>
      </c>
      <c r="W27" s="24">
        <f t="shared" si="20"/>
        <v>47.841306884480744</v>
      </c>
      <c r="X27" s="20">
        <v>9</v>
      </c>
      <c r="Y27" s="17">
        <v>1353100</v>
      </c>
      <c r="Z27" s="25">
        <f t="shared" si="21"/>
        <v>1578.8798133022171</v>
      </c>
      <c r="AA27" s="20">
        <v>3</v>
      </c>
      <c r="AB27" s="17">
        <v>1344800</v>
      </c>
      <c r="AC27" s="26">
        <f t="shared" si="22"/>
        <v>100.61719214753123</v>
      </c>
      <c r="AD27" s="20">
        <v>22</v>
      </c>
      <c r="AE27" s="17">
        <v>31160</v>
      </c>
      <c r="AF27" s="17">
        <v>57660</v>
      </c>
      <c r="AG27" s="27">
        <f t="shared" si="23"/>
        <v>88820</v>
      </c>
      <c r="AH27" s="25">
        <f t="shared" si="24"/>
        <v>103.64060676779464</v>
      </c>
      <c r="AI27" s="20">
        <v>19</v>
      </c>
      <c r="AJ27" s="17">
        <v>146</v>
      </c>
      <c r="AK27" s="17">
        <v>61</v>
      </c>
      <c r="AL27" s="19">
        <f t="shared" si="25"/>
        <v>39.45945945945946</v>
      </c>
      <c r="AM27" s="19">
        <f t="shared" si="26"/>
        <v>16.486486486486488</v>
      </c>
      <c r="AN27" s="20">
        <v>27</v>
      </c>
      <c r="AO27" s="20">
        <v>22</v>
      </c>
      <c r="AP27" s="17">
        <v>258140</v>
      </c>
      <c r="AQ27" s="19">
        <f t="shared" si="27"/>
        <v>4231.803278688524</v>
      </c>
      <c r="AR27" s="20">
        <v>5</v>
      </c>
      <c r="AS27" s="19">
        <f t="shared" si="28"/>
        <v>697.6756756756756</v>
      </c>
      <c r="AT27" s="20">
        <v>24</v>
      </c>
      <c r="AU27" s="17">
        <v>7</v>
      </c>
      <c r="AV27" s="36">
        <v>1400</v>
      </c>
      <c r="AW27" s="19">
        <f t="shared" si="29"/>
        <v>3783.7837837837837</v>
      </c>
      <c r="AX27" s="20">
        <v>17</v>
      </c>
      <c r="AY27" s="16">
        <v>735</v>
      </c>
      <c r="AZ27" s="16">
        <v>300</v>
      </c>
      <c r="BA27" s="16">
        <f t="shared" si="30"/>
        <v>220500</v>
      </c>
      <c r="BB27" s="16">
        <v>175300</v>
      </c>
      <c r="BC27" s="44">
        <f t="shared" si="31"/>
        <v>79.50113378684807</v>
      </c>
      <c r="BD27" s="49">
        <v>10</v>
      </c>
      <c r="BE27" s="31">
        <f t="shared" si="32"/>
        <v>247</v>
      </c>
      <c r="BF27" s="55">
        <v>22</v>
      </c>
    </row>
    <row r="28" spans="1:58" ht="12" customHeight="1">
      <c r="A28" s="1" t="s">
        <v>63</v>
      </c>
      <c r="B28" s="27">
        <v>296</v>
      </c>
      <c r="C28" s="27">
        <v>675</v>
      </c>
      <c r="D28" s="27">
        <v>59</v>
      </c>
      <c r="E28" s="27">
        <v>7</v>
      </c>
      <c r="F28" s="27">
        <v>13</v>
      </c>
      <c r="G28" s="24">
        <f>D28/E28</f>
        <v>8.428571428571429</v>
      </c>
      <c r="H28" s="33">
        <v>4</v>
      </c>
      <c r="I28" s="24">
        <f t="shared" si="17"/>
        <v>19.25925925925926</v>
      </c>
      <c r="J28" s="50">
        <v>13</v>
      </c>
      <c r="K28" s="27">
        <f t="shared" si="18"/>
        <v>-6</v>
      </c>
      <c r="L28" s="33">
        <v>8</v>
      </c>
      <c r="M28" s="34">
        <v>0</v>
      </c>
      <c r="N28" s="35">
        <f t="shared" si="19"/>
        <v>0</v>
      </c>
      <c r="O28" s="20">
        <v>30</v>
      </c>
      <c r="P28" s="16">
        <v>1</v>
      </c>
      <c r="Q28" s="20">
        <v>2</v>
      </c>
      <c r="R28" s="16">
        <v>41</v>
      </c>
      <c r="S28" s="20">
        <v>14</v>
      </c>
      <c r="T28" s="16">
        <v>0</v>
      </c>
      <c r="U28" s="20">
        <v>30</v>
      </c>
      <c r="V28" s="17">
        <v>25</v>
      </c>
      <c r="W28" s="24">
        <f t="shared" si="20"/>
        <v>37.03703703703704</v>
      </c>
      <c r="X28" s="20">
        <v>14</v>
      </c>
      <c r="Y28" s="17">
        <v>1052800</v>
      </c>
      <c r="Z28" s="25">
        <f t="shared" si="21"/>
        <v>1559.7037037037037</v>
      </c>
      <c r="AA28" s="20">
        <v>4</v>
      </c>
      <c r="AB28" s="17">
        <v>813200</v>
      </c>
      <c r="AC28" s="26">
        <f t="shared" si="22"/>
        <v>129.4638465322184</v>
      </c>
      <c r="AD28" s="20">
        <v>4</v>
      </c>
      <c r="AE28" s="17">
        <v>20860</v>
      </c>
      <c r="AF28" s="17">
        <v>78520</v>
      </c>
      <c r="AG28" s="27">
        <f t="shared" si="23"/>
        <v>99380</v>
      </c>
      <c r="AH28" s="25">
        <f t="shared" si="24"/>
        <v>147.22962962962964</v>
      </c>
      <c r="AI28" s="20">
        <v>25</v>
      </c>
      <c r="AJ28" s="17">
        <v>174</v>
      </c>
      <c r="AK28" s="17">
        <v>64</v>
      </c>
      <c r="AL28" s="19">
        <f t="shared" si="25"/>
        <v>58.78378378378378</v>
      </c>
      <c r="AM28" s="19">
        <f t="shared" si="26"/>
        <v>21.62162162162162</v>
      </c>
      <c r="AN28" s="20">
        <v>21</v>
      </c>
      <c r="AO28" s="20">
        <v>18</v>
      </c>
      <c r="AP28" s="17">
        <v>177235</v>
      </c>
      <c r="AQ28" s="19">
        <f t="shared" si="27"/>
        <v>2769.296875</v>
      </c>
      <c r="AR28" s="20">
        <v>27</v>
      </c>
      <c r="AS28" s="19">
        <f t="shared" si="28"/>
        <v>598.7668918918919</v>
      </c>
      <c r="AT28" s="20">
        <v>25</v>
      </c>
      <c r="AU28" s="40">
        <v>7</v>
      </c>
      <c r="AV28" s="41">
        <v>1244</v>
      </c>
      <c r="AW28" s="19">
        <f t="shared" si="29"/>
        <v>4202.7027027027025</v>
      </c>
      <c r="AX28" s="20">
        <v>13</v>
      </c>
      <c r="AY28" s="16">
        <v>611</v>
      </c>
      <c r="AZ28" s="16">
        <v>200</v>
      </c>
      <c r="BA28" s="16">
        <f t="shared" si="30"/>
        <v>122200</v>
      </c>
      <c r="BB28" s="16">
        <v>105400</v>
      </c>
      <c r="BC28" s="44">
        <f t="shared" si="31"/>
        <v>86.2520458265139</v>
      </c>
      <c r="BD28" s="49">
        <v>6</v>
      </c>
      <c r="BE28" s="31">
        <f t="shared" si="32"/>
        <v>258</v>
      </c>
      <c r="BF28" s="55">
        <v>23</v>
      </c>
    </row>
    <row r="29" spans="1:58" ht="12" customHeight="1">
      <c r="A29" s="1" t="s">
        <v>86</v>
      </c>
      <c r="B29" s="27">
        <v>77</v>
      </c>
      <c r="C29" s="27">
        <v>196</v>
      </c>
      <c r="D29" s="27">
        <v>9</v>
      </c>
      <c r="E29" s="27">
        <v>0</v>
      </c>
      <c r="F29" s="27">
        <v>2</v>
      </c>
      <c r="G29" s="24">
        <v>0</v>
      </c>
      <c r="H29" s="33">
        <v>30</v>
      </c>
      <c r="I29" s="24">
        <f>F29/C29*1000</f>
        <v>10.204081632653061</v>
      </c>
      <c r="J29" s="50">
        <v>4</v>
      </c>
      <c r="K29" s="27">
        <f>E29-F29</f>
        <v>-2</v>
      </c>
      <c r="L29" s="33">
        <v>4</v>
      </c>
      <c r="M29" s="34">
        <v>0</v>
      </c>
      <c r="N29" s="35">
        <f>M29/C29</f>
        <v>0</v>
      </c>
      <c r="O29" s="20">
        <v>30</v>
      </c>
      <c r="P29" s="16">
        <v>0</v>
      </c>
      <c r="Q29" s="20">
        <v>1</v>
      </c>
      <c r="R29" s="16">
        <v>38</v>
      </c>
      <c r="S29" s="20">
        <v>16</v>
      </c>
      <c r="T29" s="16">
        <v>0</v>
      </c>
      <c r="U29" s="20">
        <v>30</v>
      </c>
      <c r="V29" s="17">
        <v>4</v>
      </c>
      <c r="W29" s="24">
        <f>V29/C29*1000</f>
        <v>20.408163265306122</v>
      </c>
      <c r="X29" s="20">
        <v>23</v>
      </c>
      <c r="Y29" s="17">
        <v>195500</v>
      </c>
      <c r="Z29" s="25">
        <f>Y29/C29</f>
        <v>997.4489795918367</v>
      </c>
      <c r="AA29" s="20">
        <v>18</v>
      </c>
      <c r="AB29" s="17">
        <v>196500</v>
      </c>
      <c r="AC29" s="26">
        <f>Y29/AB29*100</f>
        <v>99.49109414758269</v>
      </c>
      <c r="AD29" s="20">
        <v>27</v>
      </c>
      <c r="AE29" s="17">
        <v>350</v>
      </c>
      <c r="AF29" s="17">
        <v>19270</v>
      </c>
      <c r="AG29" s="27">
        <f>AE29+AF29</f>
        <v>19620</v>
      </c>
      <c r="AH29" s="25">
        <f>AG29/C29</f>
        <v>100.10204081632654</v>
      </c>
      <c r="AI29" s="20">
        <v>17</v>
      </c>
      <c r="AJ29" s="17">
        <v>105</v>
      </c>
      <c r="AK29" s="17">
        <v>50</v>
      </c>
      <c r="AL29" s="19">
        <f>AJ29/B29*100</f>
        <v>136.36363636363635</v>
      </c>
      <c r="AM29" s="19">
        <f>AK29/B29*100</f>
        <v>64.93506493506493</v>
      </c>
      <c r="AN29" s="20">
        <v>6</v>
      </c>
      <c r="AO29" s="20">
        <v>7</v>
      </c>
      <c r="AP29" s="17">
        <v>131615</v>
      </c>
      <c r="AQ29" s="19">
        <f>AP29/AK29</f>
        <v>2632.3</v>
      </c>
      <c r="AR29" s="20">
        <v>30</v>
      </c>
      <c r="AS29" s="19">
        <f>AP29/B29</f>
        <v>1709.2857142857142</v>
      </c>
      <c r="AT29" s="20">
        <v>11</v>
      </c>
      <c r="AU29" s="17">
        <v>2</v>
      </c>
      <c r="AV29" s="36">
        <v>550</v>
      </c>
      <c r="AW29" s="19">
        <f>AV29/B29*1000</f>
        <v>7142.857142857143</v>
      </c>
      <c r="AX29" s="20">
        <v>5</v>
      </c>
      <c r="AY29" s="16">
        <v>163</v>
      </c>
      <c r="AZ29" s="16">
        <v>200</v>
      </c>
      <c r="BA29" s="16">
        <f>AY29*AZ29</f>
        <v>32600</v>
      </c>
      <c r="BB29" s="16">
        <v>31200</v>
      </c>
      <c r="BC29" s="44">
        <f>BB29/BA29*100</f>
        <v>95.70552147239265</v>
      </c>
      <c r="BD29" s="49">
        <v>3</v>
      </c>
      <c r="BE29" s="31">
        <f>H29++J29+L29+O29+Q29+S29+U29+X29+AA29+AD29+AI29+AN29+AO29+AR29+AT29+AX29+BD29</f>
        <v>262</v>
      </c>
      <c r="BF29" s="55">
        <v>24</v>
      </c>
    </row>
    <row r="30" spans="1:58" ht="12" customHeight="1">
      <c r="A30" s="1" t="s">
        <v>62</v>
      </c>
      <c r="B30" s="27">
        <v>204</v>
      </c>
      <c r="C30" s="27">
        <v>437</v>
      </c>
      <c r="D30" s="27">
        <v>82</v>
      </c>
      <c r="E30" s="27">
        <v>0</v>
      </c>
      <c r="F30" s="27">
        <v>8</v>
      </c>
      <c r="G30" s="24">
        <v>0</v>
      </c>
      <c r="H30" s="33">
        <v>30</v>
      </c>
      <c r="I30" s="24">
        <f t="shared" si="17"/>
        <v>18.30663615560641</v>
      </c>
      <c r="J30" s="50">
        <v>12</v>
      </c>
      <c r="K30" s="27">
        <f t="shared" si="18"/>
        <v>-8</v>
      </c>
      <c r="L30" s="33">
        <v>10</v>
      </c>
      <c r="M30" s="34">
        <v>0</v>
      </c>
      <c r="N30" s="35">
        <f t="shared" si="19"/>
        <v>0</v>
      </c>
      <c r="O30" s="20">
        <v>30</v>
      </c>
      <c r="P30" s="16">
        <v>0</v>
      </c>
      <c r="Q30" s="20">
        <v>1</v>
      </c>
      <c r="R30" s="16">
        <v>38</v>
      </c>
      <c r="S30" s="20">
        <v>16</v>
      </c>
      <c r="T30" s="16">
        <v>0</v>
      </c>
      <c r="U30" s="20">
        <v>30</v>
      </c>
      <c r="V30" s="17">
        <v>10</v>
      </c>
      <c r="W30" s="24">
        <f t="shared" si="20"/>
        <v>22.88329519450801</v>
      </c>
      <c r="X30" s="20">
        <v>22</v>
      </c>
      <c r="Y30" s="17">
        <v>531600</v>
      </c>
      <c r="Z30" s="25">
        <f t="shared" si="21"/>
        <v>1216.4759725400459</v>
      </c>
      <c r="AA30" s="20">
        <v>11</v>
      </c>
      <c r="AB30" s="17">
        <v>531600</v>
      </c>
      <c r="AC30" s="26">
        <f t="shared" si="22"/>
        <v>100</v>
      </c>
      <c r="AD30" s="20">
        <v>26</v>
      </c>
      <c r="AE30" s="17">
        <v>3490</v>
      </c>
      <c r="AF30" s="17">
        <v>7920</v>
      </c>
      <c r="AG30" s="27">
        <f t="shared" si="23"/>
        <v>11410</v>
      </c>
      <c r="AH30" s="25">
        <f t="shared" si="24"/>
        <v>26.10983981693364</v>
      </c>
      <c r="AI30" s="20">
        <v>4</v>
      </c>
      <c r="AJ30" s="17">
        <v>194</v>
      </c>
      <c r="AK30" s="17">
        <v>91</v>
      </c>
      <c r="AL30" s="19">
        <f t="shared" si="25"/>
        <v>95.09803921568627</v>
      </c>
      <c r="AM30" s="19">
        <f t="shared" si="26"/>
        <v>44.6078431372549</v>
      </c>
      <c r="AN30" s="20">
        <v>10</v>
      </c>
      <c r="AO30" s="20">
        <v>12</v>
      </c>
      <c r="AP30" s="17">
        <v>298045</v>
      </c>
      <c r="AQ30" s="19">
        <f t="shared" si="27"/>
        <v>3275.21978021978</v>
      </c>
      <c r="AR30" s="20">
        <v>20</v>
      </c>
      <c r="AS30" s="19">
        <f t="shared" si="28"/>
        <v>1461.0049019607843</v>
      </c>
      <c r="AT30" s="20">
        <v>13</v>
      </c>
      <c r="AU30" s="40">
        <v>2</v>
      </c>
      <c r="AV30" s="41">
        <v>800</v>
      </c>
      <c r="AW30" s="19">
        <f t="shared" si="29"/>
        <v>3921.5686274509803</v>
      </c>
      <c r="AX30" s="20">
        <v>15</v>
      </c>
      <c r="AY30" s="16">
        <v>368</v>
      </c>
      <c r="AZ30" s="16">
        <v>300</v>
      </c>
      <c r="BA30" s="16">
        <f t="shared" si="30"/>
        <v>110400</v>
      </c>
      <c r="BB30" s="16">
        <v>110400</v>
      </c>
      <c r="BC30" s="44">
        <f t="shared" si="31"/>
        <v>100</v>
      </c>
      <c r="BD30" s="49">
        <v>1</v>
      </c>
      <c r="BE30" s="31">
        <f t="shared" si="32"/>
        <v>263</v>
      </c>
      <c r="BF30" s="55">
        <v>25</v>
      </c>
    </row>
    <row r="31" spans="1:58" ht="12" customHeight="1">
      <c r="A31" s="1" t="s">
        <v>80</v>
      </c>
      <c r="B31" s="27">
        <v>482</v>
      </c>
      <c r="C31" s="27">
        <v>1306</v>
      </c>
      <c r="D31" s="27">
        <v>157</v>
      </c>
      <c r="E31" s="27">
        <v>18</v>
      </c>
      <c r="F31" s="27">
        <v>29</v>
      </c>
      <c r="G31" s="24">
        <f>D31/E31</f>
        <v>8.722222222222221</v>
      </c>
      <c r="H31" s="33">
        <v>5</v>
      </c>
      <c r="I31" s="24">
        <f t="shared" si="17"/>
        <v>22.2052067381317</v>
      </c>
      <c r="J31" s="50">
        <v>15</v>
      </c>
      <c r="K31" s="27">
        <f t="shared" si="18"/>
        <v>-11</v>
      </c>
      <c r="L31" s="33">
        <v>12</v>
      </c>
      <c r="M31" s="34">
        <v>0</v>
      </c>
      <c r="N31" s="35">
        <f t="shared" si="19"/>
        <v>0</v>
      </c>
      <c r="O31" s="20">
        <v>30</v>
      </c>
      <c r="P31" s="16">
        <v>10</v>
      </c>
      <c r="Q31" s="20">
        <v>7</v>
      </c>
      <c r="R31" s="16">
        <v>100</v>
      </c>
      <c r="S31" s="20">
        <v>1</v>
      </c>
      <c r="T31" s="16">
        <v>1</v>
      </c>
      <c r="U31" s="20">
        <v>4</v>
      </c>
      <c r="V31" s="17">
        <v>40</v>
      </c>
      <c r="W31" s="24">
        <f t="shared" si="20"/>
        <v>30.627871362940276</v>
      </c>
      <c r="X31" s="20">
        <v>17</v>
      </c>
      <c r="Y31" s="17">
        <v>1334200</v>
      </c>
      <c r="Z31" s="25">
        <f t="shared" si="21"/>
        <v>1021.5926493108728</v>
      </c>
      <c r="AA31" s="20">
        <v>16</v>
      </c>
      <c r="AB31" s="17">
        <v>1316400</v>
      </c>
      <c r="AC31" s="26">
        <f t="shared" si="22"/>
        <v>101.35217259191735</v>
      </c>
      <c r="AD31" s="20">
        <v>21</v>
      </c>
      <c r="AE31" s="17">
        <v>79130</v>
      </c>
      <c r="AF31" s="17">
        <v>76460</v>
      </c>
      <c r="AG31" s="27">
        <f t="shared" si="23"/>
        <v>155590</v>
      </c>
      <c r="AH31" s="25">
        <f t="shared" si="24"/>
        <v>119.13476263399694</v>
      </c>
      <c r="AI31" s="20">
        <v>21</v>
      </c>
      <c r="AJ31" s="17">
        <v>300</v>
      </c>
      <c r="AK31" s="17">
        <v>115</v>
      </c>
      <c r="AL31" s="19">
        <f t="shared" si="25"/>
        <v>62.24066390041494</v>
      </c>
      <c r="AM31" s="19">
        <f t="shared" si="26"/>
        <v>23.858921161825727</v>
      </c>
      <c r="AN31" s="20">
        <v>20</v>
      </c>
      <c r="AO31" s="20">
        <v>17</v>
      </c>
      <c r="AP31" s="17">
        <v>405630</v>
      </c>
      <c r="AQ31" s="19">
        <f t="shared" si="27"/>
        <v>3527.217391304348</v>
      </c>
      <c r="AR31" s="20">
        <v>18</v>
      </c>
      <c r="AS31" s="19">
        <f t="shared" si="28"/>
        <v>841.5560165975104</v>
      </c>
      <c r="AT31" s="20">
        <v>20</v>
      </c>
      <c r="AU31" s="40">
        <v>5</v>
      </c>
      <c r="AV31" s="41">
        <v>980</v>
      </c>
      <c r="AW31" s="19">
        <f t="shared" si="29"/>
        <v>2033.1950207468878</v>
      </c>
      <c r="AX31" s="20">
        <v>24</v>
      </c>
      <c r="AY31" s="16">
        <v>1183</v>
      </c>
      <c r="AZ31" s="16">
        <v>200</v>
      </c>
      <c r="BA31" s="16">
        <f t="shared" si="30"/>
        <v>236600</v>
      </c>
      <c r="BB31" s="16">
        <v>155000</v>
      </c>
      <c r="BC31" s="44">
        <f t="shared" si="31"/>
        <v>65.51141166525782</v>
      </c>
      <c r="BD31" s="49">
        <v>19</v>
      </c>
      <c r="BE31" s="31">
        <f t="shared" si="32"/>
        <v>267</v>
      </c>
      <c r="BF31" s="55">
        <v>26</v>
      </c>
    </row>
    <row r="32" spans="1:58" ht="12" customHeight="1">
      <c r="A32" s="1" t="s">
        <v>60</v>
      </c>
      <c r="B32" s="27">
        <v>444</v>
      </c>
      <c r="C32" s="27">
        <v>1144</v>
      </c>
      <c r="D32" s="27">
        <v>84</v>
      </c>
      <c r="E32" s="27">
        <v>8</v>
      </c>
      <c r="F32" s="27">
        <v>20</v>
      </c>
      <c r="G32" s="24">
        <f>D32/E32</f>
        <v>10.5</v>
      </c>
      <c r="H32" s="33">
        <v>7</v>
      </c>
      <c r="I32" s="24">
        <f t="shared" si="17"/>
        <v>17.482517482517483</v>
      </c>
      <c r="J32" s="50">
        <v>11</v>
      </c>
      <c r="K32" s="27">
        <f t="shared" si="18"/>
        <v>-12</v>
      </c>
      <c r="L32" s="33">
        <v>13</v>
      </c>
      <c r="M32" s="34">
        <v>0</v>
      </c>
      <c r="N32" s="35">
        <f t="shared" si="19"/>
        <v>0</v>
      </c>
      <c r="O32" s="20">
        <v>30</v>
      </c>
      <c r="P32" s="16">
        <v>2</v>
      </c>
      <c r="Q32" s="20">
        <v>3</v>
      </c>
      <c r="R32" s="16">
        <v>58</v>
      </c>
      <c r="S32" s="20">
        <v>6</v>
      </c>
      <c r="T32" s="16">
        <v>4</v>
      </c>
      <c r="U32" s="20">
        <v>1</v>
      </c>
      <c r="V32" s="17">
        <v>22</v>
      </c>
      <c r="W32" s="24">
        <f t="shared" si="20"/>
        <v>19.230769230769234</v>
      </c>
      <c r="X32" s="20">
        <v>24</v>
      </c>
      <c r="Y32" s="17">
        <v>865300</v>
      </c>
      <c r="Z32" s="25">
        <f t="shared" si="21"/>
        <v>756.3811188811189</v>
      </c>
      <c r="AA32" s="20">
        <v>26</v>
      </c>
      <c r="AB32" s="17">
        <v>865100</v>
      </c>
      <c r="AC32" s="26">
        <f t="shared" si="22"/>
        <v>100.02311871459948</v>
      </c>
      <c r="AD32" s="20">
        <v>26</v>
      </c>
      <c r="AE32" s="17">
        <v>55910</v>
      </c>
      <c r="AF32" s="17">
        <v>79760</v>
      </c>
      <c r="AG32" s="27">
        <f t="shared" si="23"/>
        <v>135670</v>
      </c>
      <c r="AH32" s="25">
        <f t="shared" si="24"/>
        <v>118.59265734265735</v>
      </c>
      <c r="AI32" s="20">
        <v>20</v>
      </c>
      <c r="AJ32" s="17">
        <v>244</v>
      </c>
      <c r="AK32" s="17">
        <v>181</v>
      </c>
      <c r="AL32" s="19">
        <f t="shared" si="25"/>
        <v>54.95495495495496</v>
      </c>
      <c r="AM32" s="19">
        <f t="shared" si="26"/>
        <v>40.765765765765764</v>
      </c>
      <c r="AN32" s="20">
        <v>23</v>
      </c>
      <c r="AO32" s="20">
        <v>13</v>
      </c>
      <c r="AP32" s="17">
        <v>516880</v>
      </c>
      <c r="AQ32" s="19">
        <f t="shared" si="27"/>
        <v>2855.6906077348067</v>
      </c>
      <c r="AR32" s="20">
        <v>26</v>
      </c>
      <c r="AS32" s="19">
        <f t="shared" si="28"/>
        <v>1164.144144144144</v>
      </c>
      <c r="AT32" s="20">
        <v>15</v>
      </c>
      <c r="AU32" s="17">
        <v>8</v>
      </c>
      <c r="AV32" s="36">
        <v>1410</v>
      </c>
      <c r="AW32" s="19">
        <f t="shared" si="29"/>
        <v>3175.675675675676</v>
      </c>
      <c r="AX32" s="20">
        <v>20</v>
      </c>
      <c r="AY32" s="16">
        <v>832</v>
      </c>
      <c r="AZ32" s="16">
        <v>200</v>
      </c>
      <c r="BA32" s="16">
        <f t="shared" si="30"/>
        <v>166400</v>
      </c>
      <c r="BB32" s="16">
        <v>153200</v>
      </c>
      <c r="BC32" s="44">
        <f t="shared" si="31"/>
        <v>92.0673076923077</v>
      </c>
      <c r="BD32" s="49">
        <v>4</v>
      </c>
      <c r="BE32" s="31">
        <f t="shared" si="32"/>
        <v>268</v>
      </c>
      <c r="BF32" s="55">
        <v>27</v>
      </c>
    </row>
    <row r="33" spans="1:58" ht="12" customHeight="1">
      <c r="A33" s="1" t="s">
        <v>68</v>
      </c>
      <c r="B33" s="27">
        <v>388</v>
      </c>
      <c r="C33" s="27">
        <v>1036</v>
      </c>
      <c r="D33" s="27">
        <v>140</v>
      </c>
      <c r="E33" s="27">
        <v>5</v>
      </c>
      <c r="F33" s="27">
        <v>17</v>
      </c>
      <c r="G33" s="24">
        <f>D33/E33</f>
        <v>28</v>
      </c>
      <c r="H33" s="33">
        <v>14</v>
      </c>
      <c r="I33" s="24">
        <f t="shared" si="17"/>
        <v>16.409266409266408</v>
      </c>
      <c r="J33" s="50">
        <v>10</v>
      </c>
      <c r="K33" s="27">
        <f t="shared" si="18"/>
        <v>-12</v>
      </c>
      <c r="L33" s="33">
        <v>13</v>
      </c>
      <c r="M33" s="34">
        <v>0</v>
      </c>
      <c r="N33" s="35">
        <f t="shared" si="19"/>
        <v>0</v>
      </c>
      <c r="O33" s="20">
        <v>30</v>
      </c>
      <c r="P33" s="16">
        <v>0</v>
      </c>
      <c r="Q33" s="20">
        <v>1</v>
      </c>
      <c r="R33" s="16">
        <v>58</v>
      </c>
      <c r="S33" s="20">
        <v>6</v>
      </c>
      <c r="T33" s="16">
        <v>1</v>
      </c>
      <c r="U33" s="20">
        <v>4</v>
      </c>
      <c r="V33" s="17">
        <v>26</v>
      </c>
      <c r="W33" s="24">
        <f t="shared" si="20"/>
        <v>25.096525096525095</v>
      </c>
      <c r="X33" s="20">
        <v>20</v>
      </c>
      <c r="Y33" s="17">
        <v>1009700</v>
      </c>
      <c r="Z33" s="25">
        <f t="shared" si="21"/>
        <v>974.6138996138997</v>
      </c>
      <c r="AA33" s="20">
        <v>20</v>
      </c>
      <c r="AB33" s="17">
        <v>957000</v>
      </c>
      <c r="AC33" s="26">
        <f t="shared" si="22"/>
        <v>105.50679205851618</v>
      </c>
      <c r="AD33" s="20">
        <v>15</v>
      </c>
      <c r="AE33" s="17">
        <v>9240</v>
      </c>
      <c r="AF33" s="17">
        <v>12040</v>
      </c>
      <c r="AG33" s="27">
        <f t="shared" si="23"/>
        <v>21280</v>
      </c>
      <c r="AH33" s="25">
        <f t="shared" si="24"/>
        <v>20.54054054054054</v>
      </c>
      <c r="AI33" s="20">
        <v>2</v>
      </c>
      <c r="AJ33" s="17">
        <v>155</v>
      </c>
      <c r="AK33" s="17">
        <v>48</v>
      </c>
      <c r="AL33" s="19">
        <f t="shared" si="25"/>
        <v>39.948453608247426</v>
      </c>
      <c r="AM33" s="19">
        <f t="shared" si="26"/>
        <v>12.371134020618557</v>
      </c>
      <c r="AN33" s="20">
        <v>26</v>
      </c>
      <c r="AO33" s="20">
        <v>25</v>
      </c>
      <c r="AP33" s="17">
        <v>178265</v>
      </c>
      <c r="AQ33" s="19">
        <f t="shared" si="27"/>
        <v>3713.8541666666665</v>
      </c>
      <c r="AR33" s="20">
        <v>13</v>
      </c>
      <c r="AS33" s="19">
        <f t="shared" si="28"/>
        <v>459.4458762886598</v>
      </c>
      <c r="AT33" s="20">
        <v>28</v>
      </c>
      <c r="AU33" s="17">
        <v>2</v>
      </c>
      <c r="AV33" s="36">
        <v>405</v>
      </c>
      <c r="AW33" s="19">
        <f t="shared" si="29"/>
        <v>1043.8144329896909</v>
      </c>
      <c r="AX33" s="20">
        <v>28</v>
      </c>
      <c r="AY33" s="16">
        <v>857</v>
      </c>
      <c r="AZ33" s="16">
        <v>200</v>
      </c>
      <c r="BA33" s="16">
        <f t="shared" si="30"/>
        <v>171400</v>
      </c>
      <c r="BB33" s="16">
        <v>121200</v>
      </c>
      <c r="BC33" s="44">
        <f t="shared" si="31"/>
        <v>70.7117852975496</v>
      </c>
      <c r="BD33" s="49">
        <v>16</v>
      </c>
      <c r="BE33" s="31">
        <f t="shared" si="32"/>
        <v>271</v>
      </c>
      <c r="BF33" s="55">
        <v>28</v>
      </c>
    </row>
    <row r="34" spans="1:58" ht="12" customHeight="1">
      <c r="A34" s="1" t="s">
        <v>69</v>
      </c>
      <c r="B34" s="27">
        <v>207</v>
      </c>
      <c r="C34" s="27">
        <v>556</v>
      </c>
      <c r="D34" s="27">
        <v>49</v>
      </c>
      <c r="E34" s="27">
        <v>10</v>
      </c>
      <c r="F34" s="27">
        <v>17</v>
      </c>
      <c r="G34" s="24">
        <f>D34/E34</f>
        <v>4.9</v>
      </c>
      <c r="H34" s="33">
        <v>1</v>
      </c>
      <c r="I34" s="24">
        <f t="shared" si="17"/>
        <v>30.575539568345324</v>
      </c>
      <c r="J34" s="50">
        <v>18</v>
      </c>
      <c r="K34" s="27">
        <f t="shared" si="18"/>
        <v>-7</v>
      </c>
      <c r="L34" s="33">
        <v>9</v>
      </c>
      <c r="M34" s="34">
        <v>0</v>
      </c>
      <c r="N34" s="35">
        <f t="shared" si="19"/>
        <v>0</v>
      </c>
      <c r="O34" s="20">
        <v>30</v>
      </c>
      <c r="P34" s="16">
        <v>0</v>
      </c>
      <c r="Q34" s="20">
        <v>1</v>
      </c>
      <c r="R34" s="16">
        <v>45</v>
      </c>
      <c r="S34" s="20">
        <v>12</v>
      </c>
      <c r="T34" s="16">
        <v>1</v>
      </c>
      <c r="U34" s="20">
        <v>4</v>
      </c>
      <c r="V34" s="17">
        <v>24</v>
      </c>
      <c r="W34" s="24">
        <f t="shared" si="20"/>
        <v>43.16546762589928</v>
      </c>
      <c r="X34" s="20">
        <v>12</v>
      </c>
      <c r="Y34" s="17">
        <v>460600</v>
      </c>
      <c r="Z34" s="25">
        <f t="shared" si="21"/>
        <v>828.4172661870504</v>
      </c>
      <c r="AA34" s="20">
        <v>25</v>
      </c>
      <c r="AB34" s="17">
        <v>450900</v>
      </c>
      <c r="AC34" s="26">
        <f t="shared" si="22"/>
        <v>102.15125304945664</v>
      </c>
      <c r="AD34" s="20">
        <v>20</v>
      </c>
      <c r="AE34" s="17">
        <v>35050</v>
      </c>
      <c r="AF34" s="17">
        <v>41590</v>
      </c>
      <c r="AG34" s="27">
        <f t="shared" si="23"/>
        <v>76640</v>
      </c>
      <c r="AH34" s="25">
        <f t="shared" si="24"/>
        <v>137.84172661870502</v>
      </c>
      <c r="AI34" s="20">
        <v>24</v>
      </c>
      <c r="AJ34" s="17">
        <v>149</v>
      </c>
      <c r="AK34" s="17">
        <v>82</v>
      </c>
      <c r="AL34" s="19">
        <f t="shared" si="25"/>
        <v>71.98067632850241</v>
      </c>
      <c r="AM34" s="19">
        <f t="shared" si="26"/>
        <v>39.61352657004831</v>
      </c>
      <c r="AN34" s="20">
        <v>17</v>
      </c>
      <c r="AO34" s="20">
        <v>14</v>
      </c>
      <c r="AP34" s="17">
        <v>222705</v>
      </c>
      <c r="AQ34" s="19">
        <f t="shared" si="27"/>
        <v>2715.9146341463415</v>
      </c>
      <c r="AR34" s="20">
        <v>29</v>
      </c>
      <c r="AS34" s="19">
        <f t="shared" si="28"/>
        <v>1075.8695652173913</v>
      </c>
      <c r="AT34" s="20">
        <v>17</v>
      </c>
      <c r="AU34" s="40">
        <v>3</v>
      </c>
      <c r="AV34" s="41">
        <v>400</v>
      </c>
      <c r="AW34" s="19">
        <f t="shared" si="29"/>
        <v>1932.367149758454</v>
      </c>
      <c r="AX34" s="20">
        <v>25</v>
      </c>
      <c r="AY34" s="16">
        <v>545</v>
      </c>
      <c r="AZ34" s="16">
        <v>300</v>
      </c>
      <c r="BA34" s="16">
        <f t="shared" si="30"/>
        <v>163500</v>
      </c>
      <c r="BB34" s="16">
        <v>111050</v>
      </c>
      <c r="BC34" s="44">
        <f t="shared" si="31"/>
        <v>67.92048929663609</v>
      </c>
      <c r="BD34" s="49">
        <v>18</v>
      </c>
      <c r="BE34" s="31">
        <f t="shared" si="32"/>
        <v>276</v>
      </c>
      <c r="BF34" s="55">
        <v>29</v>
      </c>
    </row>
    <row r="35" spans="1:58" ht="12.75">
      <c r="A35" s="2" t="s">
        <v>87</v>
      </c>
      <c r="B35" s="7">
        <f>SUM(B5:B34)</f>
        <v>8564</v>
      </c>
      <c r="C35" s="7">
        <f>SUM(C5:C34)</f>
        <v>22602</v>
      </c>
      <c r="D35" s="7">
        <f>SUM(D5:D34)</f>
        <v>2335</v>
      </c>
      <c r="E35" s="7">
        <f>SUM(E5:E34)</f>
        <v>211</v>
      </c>
      <c r="F35" s="7">
        <f>SUM(F5:F34)</f>
        <v>383</v>
      </c>
      <c r="G35" s="45">
        <f>D35/E35</f>
        <v>11.066350710900474</v>
      </c>
      <c r="H35" s="8" t="s">
        <v>9</v>
      </c>
      <c r="I35" s="45">
        <f t="shared" si="17"/>
        <v>16.945403061675957</v>
      </c>
      <c r="J35" s="8" t="s">
        <v>9</v>
      </c>
      <c r="K35" s="46">
        <f t="shared" si="18"/>
        <v>-172</v>
      </c>
      <c r="L35" s="8" t="s">
        <v>9</v>
      </c>
      <c r="M35" s="7">
        <f>SUM(M5:M34)</f>
        <v>4366.1</v>
      </c>
      <c r="N35" s="47">
        <f t="shared" si="19"/>
        <v>0.19317317051588356</v>
      </c>
      <c r="O35" s="5" t="s">
        <v>9</v>
      </c>
      <c r="P35" s="18">
        <f>SUM(P5:P34)</f>
        <v>56</v>
      </c>
      <c r="Q35" s="5" t="s">
        <v>9</v>
      </c>
      <c r="R35" s="18">
        <f>SUM(R5:R34)</f>
        <v>1301</v>
      </c>
      <c r="S35" s="20" t="s">
        <v>9</v>
      </c>
      <c r="T35" s="18">
        <f>SUM(T5:T34)</f>
        <v>27</v>
      </c>
      <c r="U35" s="20" t="s">
        <v>9</v>
      </c>
      <c r="V35" s="18">
        <f>SUM(V5:V34)</f>
        <v>1000</v>
      </c>
      <c r="W35" s="23">
        <f t="shared" si="20"/>
        <v>44.24387222369702</v>
      </c>
      <c r="X35" s="22" t="s">
        <v>9</v>
      </c>
      <c r="Y35" s="18">
        <f>SUM(Y5:Y34)</f>
        <v>31138200</v>
      </c>
      <c r="Z35" s="28">
        <f t="shared" si="21"/>
        <v>1377.6745420759225</v>
      </c>
      <c r="AA35" s="22" t="s">
        <v>9</v>
      </c>
      <c r="AB35" s="18">
        <f>SUM(AB5:AB34)</f>
        <v>21156800</v>
      </c>
      <c r="AC35" s="29">
        <f t="shared" si="22"/>
        <v>147.1782122060047</v>
      </c>
      <c r="AD35" s="22" t="s">
        <v>9</v>
      </c>
      <c r="AE35" s="18">
        <f>SUM(AE5:AE34)</f>
        <v>747030</v>
      </c>
      <c r="AF35" s="18">
        <f>SUM(AF5:AF34)</f>
        <v>1443810</v>
      </c>
      <c r="AG35" s="30">
        <f t="shared" si="23"/>
        <v>2190840</v>
      </c>
      <c r="AH35" s="28">
        <f t="shared" si="24"/>
        <v>96.93124502256437</v>
      </c>
      <c r="AI35" s="6" t="s">
        <v>9</v>
      </c>
      <c r="AJ35" s="18">
        <f>SUM(AJ5:AJ34)</f>
        <v>7523</v>
      </c>
      <c r="AK35" s="18">
        <f>SUM(AK5:AK34)</f>
        <v>3186</v>
      </c>
      <c r="AL35" s="21">
        <f t="shared" si="25"/>
        <v>87.84446520317609</v>
      </c>
      <c r="AM35" s="21">
        <f t="shared" si="26"/>
        <v>37.202241943017285</v>
      </c>
      <c r="AN35" s="20" t="s">
        <v>9</v>
      </c>
      <c r="AO35" s="20" t="s">
        <v>9</v>
      </c>
      <c r="AP35" s="18">
        <f>SUM(AP5:AP34)</f>
        <v>11157470</v>
      </c>
      <c r="AQ35" s="21">
        <f t="shared" si="27"/>
        <v>3502.0307595731324</v>
      </c>
      <c r="AR35" s="22" t="s">
        <v>9</v>
      </c>
      <c r="AS35" s="21">
        <f t="shared" si="28"/>
        <v>1302.8339560952825</v>
      </c>
      <c r="AT35" s="22" t="s">
        <v>9</v>
      </c>
      <c r="AU35" s="18">
        <f>SUM(AU5:AU34)</f>
        <v>160</v>
      </c>
      <c r="AV35" s="37">
        <f>SUM(AV5:AV34)</f>
        <v>35760</v>
      </c>
      <c r="AW35" s="21">
        <f t="shared" si="29"/>
        <v>4175.618869687062</v>
      </c>
      <c r="AX35" s="20" t="s">
        <v>9</v>
      </c>
      <c r="AY35" s="18">
        <f>SUM(AY5:AY34)</f>
        <v>18997</v>
      </c>
      <c r="AZ35" s="18" t="s">
        <v>9</v>
      </c>
      <c r="BA35" s="18">
        <f>SUM(BA5:BA34)</f>
        <v>4045150</v>
      </c>
      <c r="BB35" s="18">
        <f>SUM(BB5:BB34)</f>
        <v>3329850</v>
      </c>
      <c r="BC35" s="21">
        <f t="shared" si="31"/>
        <v>82.31709578136781</v>
      </c>
      <c r="BD35" s="6" t="s">
        <v>9</v>
      </c>
      <c r="BE35" s="31" t="s">
        <v>9</v>
      </c>
      <c r="BF35" s="32" t="s">
        <v>9</v>
      </c>
    </row>
    <row r="36" spans="1:29" s="82" customFormat="1" ht="18">
      <c r="A36" s="81" t="s">
        <v>90</v>
      </c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</sheetData>
  <sheetProtection/>
  <mergeCells count="32">
    <mergeCell ref="BF3:BF4"/>
    <mergeCell ref="AQ3:AQ4"/>
    <mergeCell ref="AS3:AS4"/>
    <mergeCell ref="AU3:AU4"/>
    <mergeCell ref="AV3:AV4"/>
    <mergeCell ref="AW3:AW4"/>
    <mergeCell ref="AP3:AP4"/>
    <mergeCell ref="BE3:BE4"/>
    <mergeCell ref="V3:V4"/>
    <mergeCell ref="W3:W4"/>
    <mergeCell ref="Y3:AA3"/>
    <mergeCell ref="AB3:AB4"/>
    <mergeCell ref="AC3:AD3"/>
    <mergeCell ref="AY3:BC3"/>
    <mergeCell ref="K3:K4"/>
    <mergeCell ref="I3:I4"/>
    <mergeCell ref="AG3:AI3"/>
    <mergeCell ref="AJ3:AK3"/>
    <mergeCell ref="AL3:AM3"/>
    <mergeCell ref="P3:P4"/>
    <mergeCell ref="R3:R4"/>
    <mergeCell ref="T3:T4"/>
    <mergeCell ref="B1:Q1"/>
    <mergeCell ref="E3:F3"/>
    <mergeCell ref="A3:A4"/>
    <mergeCell ref="AE3:AF3"/>
    <mergeCell ref="B3:B4"/>
    <mergeCell ref="C3:C4"/>
    <mergeCell ref="D3:D4"/>
    <mergeCell ref="M3:M4"/>
    <mergeCell ref="N3:N4"/>
    <mergeCell ref="G3:G4"/>
  </mergeCells>
  <printOptions/>
  <pageMargins left="0.29" right="0.38" top="0.25" bottom="0.21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234</dc:creator>
  <cp:keywords/>
  <dc:description/>
  <cp:lastModifiedBy>Резеда</cp:lastModifiedBy>
  <cp:lastPrinted>2016-02-01T13:27:15Z</cp:lastPrinted>
  <dcterms:created xsi:type="dcterms:W3CDTF">2013-10-22T06:14:00Z</dcterms:created>
  <dcterms:modified xsi:type="dcterms:W3CDTF">2016-02-15T07:16:48Z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